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ováč\Desktop\KGJ _2021\K1\KOTOLŇA\PS_301_06_KGJ_VZT\PDF\PS_301_06_K1_Vzduchotechnika\"/>
    </mc:Choice>
  </mc:AlternateContent>
  <bookViews>
    <workbookView xWindow="0" yWindow="0" windowWidth="28800" windowHeight="13230" firstSheet="1" activeTab="1"/>
  </bookViews>
  <sheets>
    <sheet name="Rekapitulace stavby" sheetId="1" r:id="rId1"/>
    <sheet name="D.1.4.3-1 - Vzduchotechnika" sheetId="4" r:id="rId2"/>
  </sheets>
  <definedNames>
    <definedName name="_xlnm._FilterDatabase" localSheetId="1" hidden="1">'D.1.4.3-1 - Vzduchotechnika'!$C$118:$K$208</definedName>
    <definedName name="_xlnm.Print_Titles" localSheetId="1">'D.1.4.3-1 - Vzduchotechnika'!$118:$118</definedName>
    <definedName name="_xlnm.Print_Titles" localSheetId="0">'Rekapitulace stavby'!$92:$92</definedName>
    <definedName name="_xlnm.Print_Area" localSheetId="1">'D.1.4.3-1 - Vzduchotechnika'!$C$4:$J$76,'D.1.4.3-1 - Vzduchotechnika'!$C$82:$J$100,'D.1.4.3-1 - Vzduchotechnika'!$C$106:$J$208</definedName>
    <definedName name="_xlnm.Print_Area" localSheetId="0">'Rekapitulace stavby'!$D$4:$AO$76,'Rekapitulace stavby'!$C$82:$AQ$100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4" l="1"/>
  <c r="BA99" i="1" l="1"/>
  <c r="AW99" i="1"/>
  <c r="BB98" i="1"/>
  <c r="BK207" i="4"/>
  <c r="BK204" i="4" s="1"/>
  <c r="J204" i="4" s="1"/>
  <c r="J99" i="4" s="1"/>
  <c r="BI207" i="4"/>
  <c r="BH207" i="4"/>
  <c r="BG207" i="4"/>
  <c r="BF207" i="4"/>
  <c r="T207" i="4"/>
  <c r="R207" i="4"/>
  <c r="P207" i="4"/>
  <c r="J207" i="4"/>
  <c r="BE207" i="4" s="1"/>
  <c r="BK205" i="4"/>
  <c r="BI205" i="4"/>
  <c r="BH205" i="4"/>
  <c r="BG205" i="4"/>
  <c r="BF205" i="4"/>
  <c r="BE205" i="4"/>
  <c r="T205" i="4"/>
  <c r="R205" i="4"/>
  <c r="R204" i="4" s="1"/>
  <c r="P205" i="4"/>
  <c r="P204" i="4" s="1"/>
  <c r="J205" i="4"/>
  <c r="T204" i="4"/>
  <c r="BK202" i="4"/>
  <c r="BI202" i="4"/>
  <c r="BH202" i="4"/>
  <c r="BG202" i="4"/>
  <c r="BF202" i="4"/>
  <c r="BE202" i="4"/>
  <c r="T202" i="4"/>
  <c r="R202" i="4"/>
  <c r="P202" i="4"/>
  <c r="J202" i="4"/>
  <c r="BK200" i="4"/>
  <c r="BI200" i="4"/>
  <c r="BH200" i="4"/>
  <c r="BG200" i="4"/>
  <c r="BF200" i="4"/>
  <c r="T200" i="4"/>
  <c r="R200" i="4"/>
  <c r="P200" i="4"/>
  <c r="J200" i="4"/>
  <c r="BE200" i="4" s="1"/>
  <c r="BK198" i="4"/>
  <c r="BI198" i="4"/>
  <c r="BH198" i="4"/>
  <c r="BG198" i="4"/>
  <c r="BF198" i="4"/>
  <c r="T198" i="4"/>
  <c r="R198" i="4"/>
  <c r="P198" i="4"/>
  <c r="J198" i="4"/>
  <c r="BE198" i="4" s="1"/>
  <c r="BK196" i="4"/>
  <c r="BI196" i="4"/>
  <c r="BH196" i="4"/>
  <c r="BG196" i="4"/>
  <c r="BF196" i="4"/>
  <c r="BE196" i="4"/>
  <c r="T196" i="4"/>
  <c r="R196" i="4"/>
  <c r="P196" i="4"/>
  <c r="J196" i="4"/>
  <c r="BK194" i="4"/>
  <c r="BI194" i="4"/>
  <c r="BH194" i="4"/>
  <c r="BG194" i="4"/>
  <c r="BF194" i="4"/>
  <c r="T194" i="4"/>
  <c r="R194" i="4"/>
  <c r="P194" i="4"/>
  <c r="J194" i="4"/>
  <c r="BE194" i="4" s="1"/>
  <c r="BK192" i="4"/>
  <c r="BI192" i="4"/>
  <c r="BH192" i="4"/>
  <c r="BG192" i="4"/>
  <c r="BF192" i="4"/>
  <c r="T192" i="4"/>
  <c r="R192" i="4"/>
  <c r="P192" i="4"/>
  <c r="J192" i="4"/>
  <c r="BE192" i="4" s="1"/>
  <c r="BK190" i="4"/>
  <c r="BI190" i="4"/>
  <c r="BH190" i="4"/>
  <c r="BG190" i="4"/>
  <c r="BF190" i="4"/>
  <c r="BE190" i="4"/>
  <c r="T190" i="4"/>
  <c r="R190" i="4"/>
  <c r="P190" i="4"/>
  <c r="J190" i="4"/>
  <c r="BK188" i="4"/>
  <c r="BI188" i="4"/>
  <c r="BH188" i="4"/>
  <c r="BG188" i="4"/>
  <c r="BF188" i="4"/>
  <c r="BE188" i="4"/>
  <c r="T188" i="4"/>
  <c r="R188" i="4"/>
  <c r="P188" i="4"/>
  <c r="J188" i="4"/>
  <c r="BK186" i="4"/>
  <c r="BI186" i="4"/>
  <c r="BH186" i="4"/>
  <c r="BG186" i="4"/>
  <c r="BF186" i="4"/>
  <c r="T186" i="4"/>
  <c r="R186" i="4"/>
  <c r="P186" i="4"/>
  <c r="J186" i="4"/>
  <c r="BE186" i="4" s="1"/>
  <c r="BK184" i="4"/>
  <c r="BI184" i="4"/>
  <c r="BH184" i="4"/>
  <c r="BG184" i="4"/>
  <c r="BF184" i="4"/>
  <c r="BE184" i="4"/>
  <c r="T184" i="4"/>
  <c r="R184" i="4"/>
  <c r="P184" i="4"/>
  <c r="J184" i="4"/>
  <c r="BK182" i="4"/>
  <c r="BI182" i="4"/>
  <c r="BH182" i="4"/>
  <c r="BG182" i="4"/>
  <c r="BF182" i="4"/>
  <c r="T182" i="4"/>
  <c r="R182" i="4"/>
  <c r="P182" i="4"/>
  <c r="J182" i="4"/>
  <c r="BE182" i="4" s="1"/>
  <c r="BK180" i="4"/>
  <c r="BI180" i="4"/>
  <c r="BH180" i="4"/>
  <c r="BG180" i="4"/>
  <c r="BF180" i="4"/>
  <c r="T180" i="4"/>
  <c r="R180" i="4"/>
  <c r="P180" i="4"/>
  <c r="J180" i="4"/>
  <c r="BE180" i="4" s="1"/>
  <c r="BK178" i="4"/>
  <c r="BI178" i="4"/>
  <c r="BH178" i="4"/>
  <c r="BG178" i="4"/>
  <c r="BF178" i="4"/>
  <c r="BE178" i="4"/>
  <c r="T178" i="4"/>
  <c r="R178" i="4"/>
  <c r="P178" i="4"/>
  <c r="J178" i="4"/>
  <c r="BK176" i="4"/>
  <c r="BI176" i="4"/>
  <c r="BH176" i="4"/>
  <c r="BG176" i="4"/>
  <c r="BF176" i="4"/>
  <c r="T176" i="4"/>
  <c r="R176" i="4"/>
  <c r="P176" i="4"/>
  <c r="J176" i="4"/>
  <c r="BE176" i="4" s="1"/>
  <c r="BK174" i="4"/>
  <c r="BI174" i="4"/>
  <c r="BH174" i="4"/>
  <c r="BG174" i="4"/>
  <c r="BF174" i="4"/>
  <c r="T174" i="4"/>
  <c r="R174" i="4"/>
  <c r="P174" i="4"/>
  <c r="J174" i="4"/>
  <c r="BE174" i="4" s="1"/>
  <c r="BK172" i="4"/>
  <c r="BI172" i="4"/>
  <c r="BH172" i="4"/>
  <c r="BG172" i="4"/>
  <c r="BF172" i="4"/>
  <c r="BE172" i="4"/>
  <c r="T172" i="4"/>
  <c r="R172" i="4"/>
  <c r="R171" i="4" s="1"/>
  <c r="P172" i="4"/>
  <c r="J172" i="4"/>
  <c r="BK169" i="4"/>
  <c r="BI169" i="4"/>
  <c r="BH169" i="4"/>
  <c r="BG169" i="4"/>
  <c r="BF169" i="4"/>
  <c r="BE169" i="4"/>
  <c r="T169" i="4"/>
  <c r="R169" i="4"/>
  <c r="P169" i="4"/>
  <c r="J169" i="4"/>
  <c r="BK167" i="4"/>
  <c r="BI167" i="4"/>
  <c r="BH167" i="4"/>
  <c r="BG167" i="4"/>
  <c r="BF167" i="4"/>
  <c r="T167" i="4"/>
  <c r="R167" i="4"/>
  <c r="P167" i="4"/>
  <c r="J167" i="4"/>
  <c r="BE167" i="4" s="1"/>
  <c r="BK165" i="4"/>
  <c r="BI165" i="4"/>
  <c r="BH165" i="4"/>
  <c r="BG165" i="4"/>
  <c r="BF165" i="4"/>
  <c r="T165" i="4"/>
  <c r="R165" i="4"/>
  <c r="P165" i="4"/>
  <c r="J165" i="4"/>
  <c r="BE165" i="4" s="1"/>
  <c r="BK163" i="4"/>
  <c r="BI163" i="4"/>
  <c r="BH163" i="4"/>
  <c r="BG163" i="4"/>
  <c r="BF163" i="4"/>
  <c r="BE163" i="4"/>
  <c r="T163" i="4"/>
  <c r="R163" i="4"/>
  <c r="P163" i="4"/>
  <c r="J163" i="4"/>
  <c r="BK161" i="4"/>
  <c r="BI161" i="4"/>
  <c r="BH161" i="4"/>
  <c r="BG161" i="4"/>
  <c r="BF161" i="4"/>
  <c r="BE161" i="4"/>
  <c r="T161" i="4"/>
  <c r="R161" i="4"/>
  <c r="P161" i="4"/>
  <c r="J161" i="4"/>
  <c r="BK159" i="4"/>
  <c r="BI159" i="4"/>
  <c r="BH159" i="4"/>
  <c r="BG159" i="4"/>
  <c r="BF159" i="4"/>
  <c r="T159" i="4"/>
  <c r="R159" i="4"/>
  <c r="P159" i="4"/>
  <c r="J159" i="4"/>
  <c r="BE159" i="4" s="1"/>
  <c r="BK157" i="4"/>
  <c r="BI157" i="4"/>
  <c r="BH157" i="4"/>
  <c r="BG157" i="4"/>
  <c r="BF157" i="4"/>
  <c r="BE157" i="4"/>
  <c r="T157" i="4"/>
  <c r="R157" i="4"/>
  <c r="P157" i="4"/>
  <c r="J157" i="4"/>
  <c r="BK155" i="4"/>
  <c r="BI155" i="4"/>
  <c r="BH155" i="4"/>
  <c r="BG155" i="4"/>
  <c r="BF155" i="4"/>
  <c r="BE155" i="4"/>
  <c r="T155" i="4"/>
  <c r="R155" i="4"/>
  <c r="P155" i="4"/>
  <c r="J155" i="4"/>
  <c r="BK153" i="4"/>
  <c r="BI153" i="4"/>
  <c r="BH153" i="4"/>
  <c r="BG153" i="4"/>
  <c r="BF153" i="4"/>
  <c r="T153" i="4"/>
  <c r="R153" i="4"/>
  <c r="P153" i="4"/>
  <c r="J153" i="4"/>
  <c r="BE153" i="4" s="1"/>
  <c r="BK151" i="4"/>
  <c r="BI151" i="4"/>
  <c r="BH151" i="4"/>
  <c r="BG151" i="4"/>
  <c r="BF151" i="4"/>
  <c r="BE151" i="4"/>
  <c r="T151" i="4"/>
  <c r="R151" i="4"/>
  <c r="P151" i="4"/>
  <c r="J151" i="4"/>
  <c r="BK149" i="4"/>
  <c r="BI149" i="4"/>
  <c r="BH149" i="4"/>
  <c r="BG149" i="4"/>
  <c r="BF149" i="4"/>
  <c r="BE149" i="4"/>
  <c r="T149" i="4"/>
  <c r="R149" i="4"/>
  <c r="P149" i="4"/>
  <c r="J149" i="4"/>
  <c r="BK147" i="4"/>
  <c r="BI147" i="4"/>
  <c r="BH147" i="4"/>
  <c r="BG147" i="4"/>
  <c r="BF147" i="4"/>
  <c r="T147" i="4"/>
  <c r="R147" i="4"/>
  <c r="P147" i="4"/>
  <c r="J147" i="4"/>
  <c r="BE147" i="4" s="1"/>
  <c r="BK145" i="4"/>
  <c r="BI145" i="4"/>
  <c r="BH145" i="4"/>
  <c r="BG145" i="4"/>
  <c r="BF145" i="4"/>
  <c r="BE145" i="4"/>
  <c r="T145" i="4"/>
  <c r="R145" i="4"/>
  <c r="P145" i="4"/>
  <c r="J145" i="4"/>
  <c r="BK143" i="4"/>
  <c r="BI143" i="4"/>
  <c r="BH143" i="4"/>
  <c r="BG143" i="4"/>
  <c r="BF143" i="4"/>
  <c r="BE143" i="4"/>
  <c r="T143" i="4"/>
  <c r="R143" i="4"/>
  <c r="P143" i="4"/>
  <c r="J143" i="4"/>
  <c r="BK141" i="4"/>
  <c r="BI141" i="4"/>
  <c r="BH141" i="4"/>
  <c r="BG141" i="4"/>
  <c r="BF141" i="4"/>
  <c r="T141" i="4"/>
  <c r="R141" i="4"/>
  <c r="P141" i="4"/>
  <c r="J141" i="4"/>
  <c r="BE141" i="4" s="1"/>
  <c r="BK139" i="4"/>
  <c r="BI139" i="4"/>
  <c r="BH139" i="4"/>
  <c r="BG139" i="4"/>
  <c r="BF139" i="4"/>
  <c r="BE139" i="4"/>
  <c r="T139" i="4"/>
  <c r="R139" i="4"/>
  <c r="P139" i="4"/>
  <c r="J139" i="4"/>
  <c r="BK137" i="4"/>
  <c r="BI137" i="4"/>
  <c r="BH137" i="4"/>
  <c r="BG137" i="4"/>
  <c r="BF137" i="4"/>
  <c r="BE137" i="4"/>
  <c r="T137" i="4"/>
  <c r="R137" i="4"/>
  <c r="P137" i="4"/>
  <c r="J137" i="4"/>
  <c r="BK135" i="4"/>
  <c r="BI135" i="4"/>
  <c r="BH135" i="4"/>
  <c r="BG135" i="4"/>
  <c r="BF135" i="4"/>
  <c r="T135" i="4"/>
  <c r="R135" i="4"/>
  <c r="P135" i="4"/>
  <c r="J135" i="4"/>
  <c r="BE135" i="4" s="1"/>
  <c r="BK133" i="4"/>
  <c r="BI133" i="4"/>
  <c r="BH133" i="4"/>
  <c r="BG133" i="4"/>
  <c r="BF133" i="4"/>
  <c r="BE133" i="4"/>
  <c r="T133" i="4"/>
  <c r="R133" i="4"/>
  <c r="P133" i="4"/>
  <c r="J133" i="4"/>
  <c r="BK131" i="4"/>
  <c r="BI131" i="4"/>
  <c r="BH131" i="4"/>
  <c r="BG131" i="4"/>
  <c r="BF131" i="4"/>
  <c r="BE131" i="4"/>
  <c r="T131" i="4"/>
  <c r="R131" i="4"/>
  <c r="P131" i="4"/>
  <c r="J131" i="4"/>
  <c r="BK129" i="4"/>
  <c r="BI129" i="4"/>
  <c r="BH129" i="4"/>
  <c r="BG129" i="4"/>
  <c r="BF129" i="4"/>
  <c r="T129" i="4"/>
  <c r="R129" i="4"/>
  <c r="P129" i="4"/>
  <c r="J129" i="4"/>
  <c r="BE129" i="4" s="1"/>
  <c r="BK127" i="4"/>
  <c r="BI127" i="4"/>
  <c r="BH127" i="4"/>
  <c r="BG127" i="4"/>
  <c r="BF127" i="4"/>
  <c r="BE127" i="4"/>
  <c r="T127" i="4"/>
  <c r="R127" i="4"/>
  <c r="P127" i="4"/>
  <c r="J127" i="4"/>
  <c r="BK125" i="4"/>
  <c r="BI125" i="4"/>
  <c r="BH125" i="4"/>
  <c r="BG125" i="4"/>
  <c r="BF125" i="4"/>
  <c r="BE125" i="4"/>
  <c r="T125" i="4"/>
  <c r="R125" i="4"/>
  <c r="P125" i="4"/>
  <c r="J125" i="4"/>
  <c r="BK123" i="4"/>
  <c r="BK120" i="4" s="1"/>
  <c r="BI123" i="4"/>
  <c r="BH123" i="4"/>
  <c r="BG123" i="4"/>
  <c r="BF123" i="4"/>
  <c r="T123" i="4"/>
  <c r="R123" i="4"/>
  <c r="P123" i="4"/>
  <c r="J123" i="4"/>
  <c r="BE123" i="4" s="1"/>
  <c r="BK121" i="4"/>
  <c r="BI121" i="4"/>
  <c r="BH121" i="4"/>
  <c r="BG121" i="4"/>
  <c r="BF121" i="4"/>
  <c r="BE121" i="4"/>
  <c r="T121" i="4"/>
  <c r="R121" i="4"/>
  <c r="P121" i="4"/>
  <c r="P120" i="4" s="1"/>
  <c r="J121" i="4"/>
  <c r="T120" i="4"/>
  <c r="F115" i="4"/>
  <c r="F113" i="4"/>
  <c r="E111" i="4"/>
  <c r="F91" i="4"/>
  <c r="F89" i="4"/>
  <c r="E87" i="4"/>
  <c r="J37" i="4"/>
  <c r="J36" i="4"/>
  <c r="J35" i="4"/>
  <c r="J34" i="4"/>
  <c r="AW97" i="1" s="1"/>
  <c r="E24" i="4"/>
  <c r="J23" i="4"/>
  <c r="J21" i="4"/>
  <c r="E21" i="4"/>
  <c r="J115" i="4" s="1"/>
  <c r="J20" i="4"/>
  <c r="J18" i="4"/>
  <c r="E18" i="4"/>
  <c r="J17" i="4"/>
  <c r="J15" i="4"/>
  <c r="E15" i="4"/>
  <c r="J14" i="4"/>
  <c r="J12" i="4"/>
  <c r="J113" i="4" s="1"/>
  <c r="E7" i="4"/>
  <c r="BC96" i="1"/>
  <c r="AW96" i="1"/>
  <c r="BD95" i="1"/>
  <c r="BB95" i="1"/>
  <c r="AV95" i="1"/>
  <c r="AU95" i="1"/>
  <c r="AY95" i="1"/>
  <c r="AY99" i="1"/>
  <c r="AX99" i="1"/>
  <c r="AY98" i="1"/>
  <c r="AX98" i="1"/>
  <c r="AY97" i="1"/>
  <c r="AX97" i="1"/>
  <c r="AY96" i="1"/>
  <c r="AX96" i="1"/>
  <c r="BC95" i="1"/>
  <c r="AX95" i="1"/>
  <c r="AS94" i="1"/>
  <c r="AM90" i="1"/>
  <c r="L90" i="1"/>
  <c r="AM89" i="1"/>
  <c r="L89" i="1"/>
  <c r="AM87" i="1"/>
  <c r="L87" i="1"/>
  <c r="L85" i="1"/>
  <c r="L84" i="1"/>
  <c r="AV98" i="1" l="1"/>
  <c r="AZ98" i="1"/>
  <c r="AW95" i="1"/>
  <c r="AT95" i="1" s="1"/>
  <c r="E109" i="4"/>
  <c r="E85" i="4"/>
  <c r="F116" i="4"/>
  <c r="F92" i="4"/>
  <c r="J116" i="4"/>
  <c r="J92" i="4"/>
  <c r="F35" i="4"/>
  <c r="BB97" i="1" s="1"/>
  <c r="F37" i="4"/>
  <c r="BD97" i="1" s="1"/>
  <c r="P171" i="4"/>
  <c r="F36" i="4"/>
  <c r="BC97" i="1" s="1"/>
  <c r="T171" i="4"/>
  <c r="BB99" i="1"/>
  <c r="BC99" i="1"/>
  <c r="BC94" i="1" s="1"/>
  <c r="BB96" i="1"/>
  <c r="BB94" i="1" s="1"/>
  <c r="BD96" i="1"/>
  <c r="BD94" i="1" s="1"/>
  <c r="W33" i="1" s="1"/>
  <c r="J120" i="4"/>
  <c r="J97" i="4" s="1"/>
  <c r="F33" i="4"/>
  <c r="AZ97" i="1" s="1"/>
  <c r="J33" i="4"/>
  <c r="AV97" i="1" s="1"/>
  <c r="AT97" i="1" s="1"/>
  <c r="BD98" i="1"/>
  <c r="AZ99" i="1"/>
  <c r="AV99" i="1"/>
  <c r="AT99" i="1" s="1"/>
  <c r="T119" i="4"/>
  <c r="F34" i="4"/>
  <c r="BA97" i="1" s="1"/>
  <c r="AZ96" i="1"/>
  <c r="AV96" i="1"/>
  <c r="AT96" i="1" s="1"/>
  <c r="P119" i="4"/>
  <c r="AU97" i="1" s="1"/>
  <c r="BA98" i="1"/>
  <c r="AW98" i="1"/>
  <c r="AU98" i="1"/>
  <c r="BC98" i="1"/>
  <c r="AU99" i="1"/>
  <c r="BA95" i="1"/>
  <c r="AZ95" i="1"/>
  <c r="AZ94" i="1" s="1"/>
  <c r="BA96" i="1"/>
  <c r="AU96" i="1"/>
  <c r="AU94" i="1" s="1"/>
  <c r="R120" i="4"/>
  <c r="R119" i="4" s="1"/>
  <c r="BK171" i="4"/>
  <c r="J171" i="4" s="1"/>
  <c r="J98" i="4" s="1"/>
  <c r="BD99" i="1"/>
  <c r="J89" i="4"/>
  <c r="J91" i="4"/>
  <c r="AX94" i="1" l="1"/>
  <c r="W31" i="1"/>
  <c r="AY94" i="1"/>
  <c r="W32" i="1"/>
  <c r="BK119" i="4"/>
  <c r="J119" i="4" s="1"/>
  <c r="W29" i="1"/>
  <c r="AV94" i="1"/>
  <c r="BA94" i="1"/>
  <c r="AT98" i="1"/>
  <c r="AW94" i="1" l="1"/>
  <c r="AK30" i="1" s="1"/>
  <c r="W30" i="1"/>
  <c r="AK29" i="1"/>
  <c r="J30" i="4"/>
  <c r="J96" i="4"/>
  <c r="AG98" i="1" l="1"/>
  <c r="AN98" i="1" s="1"/>
  <c r="AG96" i="1"/>
  <c r="AN96" i="1" s="1"/>
  <c r="AT94" i="1"/>
  <c r="J39" i="4"/>
  <c r="AG97" i="1"/>
  <c r="AN97" i="1" s="1"/>
  <c r="AG99" i="1"/>
  <c r="AN99" i="1" s="1"/>
  <c r="AG95" i="1" l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<sst xmlns="http://schemas.openxmlformats.org/spreadsheetml/2006/main" count="1075" uniqueCount="294">
  <si>
    <t>Export Komplet</t>
  </si>
  <si>
    <t/>
  </si>
  <si>
    <t>2.0</t>
  </si>
  <si>
    <t>ZAMOK</t>
  </si>
  <si>
    <t>False</t>
  </si>
  <si>
    <t>{333c9c92-618f-466f-b2b1-0b1e97e40490}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</si>
  <si>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</si>
  <si>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</si>
  <si>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</si>
  <si>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</si>
  <si>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</si>
  <si>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</si>
  <si>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</si>
  <si>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</si>
  <si>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2021153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</si>
  <si>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</si>
  <si>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</si>
  <si>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Šamorín projektantský rozpočet</t>
  </si>
  <si>
    <t>KSO:</t>
  </si>
  <si>
    <t>CC-CZ:</t>
  </si>
  <si>
    <t>Místo:</t>
  </si>
  <si>
    <t>Kotelna Šamorín</t>
  </si>
  <si>
    <t>Datum:</t>
  </si>
  <si>
    <t>25. 1. 2022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</si>
  <si>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</si>
  <si>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</si>
  <si>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</si>
  <si>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</si>
  <si>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</si>
  <si>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</si>
  <si>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</si>
  <si>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</si>
  <si>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</si>
  <si>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</si>
  <si>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</si>
  <si>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</si>
  <si>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</si>
  <si>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</si>
  <si>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</si>
  <si>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</si>
  <si>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</si>
  <si>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</si>
  <si>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</si>
  <si>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</si>
  <si>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</si>
  <si>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</si>
  <si>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</si>
  <si>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</si>
  <si>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</si>
  <si>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</si>
  <si>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</si>
  <si>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</si>
  <si>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</si>
  <si>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</si>
  <si>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</si>
  <si>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</si>
  <si>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</si>
  <si>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</si>
  <si>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</si>
  <si>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</si>
  <si>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</si>
  <si>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</si>
  <si>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</si>
  <si>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</si>
  <si>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</si>
  <si>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</si>
  <si>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</si>
  <si>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</si>
  <si>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</si>
  <si>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</si>
  <si>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</si>
  <si>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</si>
  <si>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</si>
  <si>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</si>
  <si>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</si>
  <si>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</si>
  <si>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</si>
  <si>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</si>
  <si>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</si>
  <si>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</si>
  <si>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 xml:space="preserve"> Plynoinstalace</t>
  </si>
  <si>
    <t>STA</t>
  </si>
  <si>
    <t>1</t>
  </si>
  <si>
    <t>{d770bcf5-d3d9-4482-a405-230044d2fdba}</t>
  </si>
  <si>
    <t>2</t>
  </si>
  <si>
    <t>D.1.4.2.</t>
  </si>
  <si>
    <t>Vyvedení tepelného výkonu</t>
  </si>
  <si>
    <t>{c1643cf2-5a88-4176-8d4b-61f4c9365304}</t>
  </si>
  <si>
    <t>D.1.4.3/1</t>
  </si>
  <si>
    <t>Vzduchotechnika</t>
  </si>
  <si>
    <t>{2459882c-9cc1-4fc0-a181-02b132d5d6d2}</t>
  </si>
  <si>
    <t>D.1.4.3/2</t>
  </si>
  <si>
    <t>Odvod spalin</t>
  </si>
  <si>
    <t>{8e60101f-e2e7-4fa6-bfba-0a4107f02ae1}</t>
  </si>
  <si>
    <t>D.1.4.4</t>
  </si>
  <si>
    <t>Vyvedení el. výkonu</t>
  </si>
  <si>
    <t>{24ea4344-65ff-47f1-8147-bbae0d3115c0}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</si>
  <si>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</si>
  <si>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</si>
  <si>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</si>
  <si>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</si>
  <si>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</si>
  <si>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</si>
  <si>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</si>
  <si>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</si>
  <si>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</si>
  <si>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</si>
  <si>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</si>
  <si>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</si>
  <si>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</si>
  <si>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</si>
  <si>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</si>
  <si>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</si>
  <si>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</si>
  <si>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</si>
  <si>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</si>
  <si>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</si>
  <si>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</si>
  <si>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M</t>
  </si>
  <si>
    <t>32</t>
  </si>
  <si>
    <t>16</t>
  </si>
  <si>
    <t>PP</t>
  </si>
  <si>
    <t>3</t>
  </si>
  <si>
    <t>4</t>
  </si>
  <si>
    <t>K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</si>
  <si>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</si>
  <si>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</si>
  <si>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</si>
  <si>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</si>
  <si>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</si>
  <si>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</si>
  <si>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</si>
  <si>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</si>
  <si>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</si>
  <si>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</si>
  <si>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ks</t>
  </si>
  <si>
    <t>17</t>
  </si>
  <si>
    <t>soub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</si>
  <si>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</si>
  <si>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</si>
  <si>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</si>
  <si>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</si>
  <si>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</si>
  <si>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</si>
  <si>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</si>
  <si>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</si>
  <si>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</si>
  <si>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</si>
  <si>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</si>
  <si>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</si>
  <si>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</si>
  <si>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</si>
  <si>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Ostatní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</si>
  <si>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</si>
  <si>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</si>
  <si>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</si>
  <si>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</si>
  <si>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</si>
  <si>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</si>
  <si>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</si>
  <si>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</si>
  <si>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</si>
  <si>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</si>
  <si>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D.1.4.3/1 - Vzduchotechnika</t>
  </si>
  <si>
    <t>D1 - Zařízení č. 1 - přívod vzduchu</t>
  </si>
  <si>
    <t>D2 - Zařízení č. 2 - odtah vzduchu</t>
  </si>
  <si>
    <t>D3 - Ostatní</t>
  </si>
  <si>
    <t>D1</t>
  </si>
  <si>
    <t>Zařízení č. 1 - přívod vzduchu</t>
  </si>
  <si>
    <t>1.1a</t>
  </si>
  <si>
    <t>Akustická žaluzie 1500x1200 / 400 mm</t>
  </si>
  <si>
    <t>-1606964602</t>
  </si>
  <si>
    <t>1.1b</t>
  </si>
  <si>
    <t>Roura 1500x1200 - 500 VP</t>
  </si>
  <si>
    <t>458603050</t>
  </si>
  <si>
    <t>1.2</t>
  </si>
  <si>
    <t>Ochranné síto 1500x1200 mm</t>
  </si>
  <si>
    <t>1593579558</t>
  </si>
  <si>
    <t>1.3a</t>
  </si>
  <si>
    <t>Klapka 1500x1200 - 150 / ovl. SM</t>
  </si>
  <si>
    <t>-1900306695</t>
  </si>
  <si>
    <t>1.3b</t>
  </si>
  <si>
    <t>Servopohon NM 24 A - SR</t>
  </si>
  <si>
    <t>-1028124638</t>
  </si>
  <si>
    <t>1.4a</t>
  </si>
  <si>
    <t>Roura 1500x1200 - 1000</t>
  </si>
  <si>
    <t>965722395</t>
  </si>
  <si>
    <t>1.4b</t>
  </si>
  <si>
    <t>Tlumič hluku G 200x500x1000</t>
  </si>
  <si>
    <t>-1417648961</t>
  </si>
  <si>
    <t>1.5</t>
  </si>
  <si>
    <t>Přechod. odskok 1500x1200 / 1000x800 - 1300, odsk. cca 700</t>
  </si>
  <si>
    <t>-1788634561</t>
  </si>
  <si>
    <t>1.6</t>
  </si>
  <si>
    <t>Roura 1000x800 - 400</t>
  </si>
  <si>
    <t>-1681328902</t>
  </si>
  <si>
    <t>1.7</t>
  </si>
  <si>
    <t>Odbočka 1000x800 / DN 560 / 1000x800 - 1200, 90 st.</t>
  </si>
  <si>
    <t>-262127438</t>
  </si>
  <si>
    <t>1.8</t>
  </si>
  <si>
    <t>Roura 1000x800 - 1250</t>
  </si>
  <si>
    <t>-1058084370</t>
  </si>
  <si>
    <t>1.9</t>
  </si>
  <si>
    <t>Zaslepení 1000x800</t>
  </si>
  <si>
    <t>-1030406702</t>
  </si>
  <si>
    <t>1.10</t>
  </si>
  <si>
    <t>Pružná manžeta s přírubou DN 560</t>
  </si>
  <si>
    <t>-484048974</t>
  </si>
  <si>
    <t>1.11</t>
  </si>
  <si>
    <t>Axiální ventilátor DN 560 (přívod)</t>
  </si>
  <si>
    <t>-456578022</t>
  </si>
  <si>
    <t>1.12a</t>
  </si>
  <si>
    <t>Filtrační komora 1200x1200 - (500-1000)</t>
  </si>
  <si>
    <t>-980614397</t>
  </si>
  <si>
    <t>1.12b</t>
  </si>
  <si>
    <t>Kapsový filtr 600x600 - 360, G3 (1 sada 16 ks)</t>
  </si>
  <si>
    <t>-254751688</t>
  </si>
  <si>
    <t>1.13</t>
  </si>
  <si>
    <t>Přechod 1500x1200 / 1000x800 - 1300, HHR</t>
  </si>
  <si>
    <t>-1659004834</t>
  </si>
  <si>
    <t>1.14a</t>
  </si>
  <si>
    <t>Roura 1000x800 - 1000</t>
  </si>
  <si>
    <t>1032869519</t>
  </si>
  <si>
    <t>1.14b</t>
  </si>
  <si>
    <t>Roura 1000x800 - 300</t>
  </si>
  <si>
    <t>-915167502</t>
  </si>
  <si>
    <t>1.15</t>
  </si>
  <si>
    <t>Odbočka 1000x800 / 1000x1200 / 1000x800 - 1500, 90 st., R100</t>
  </si>
  <si>
    <t>1512829232</t>
  </si>
  <si>
    <t>1.16a</t>
  </si>
  <si>
    <t>-85142440</t>
  </si>
  <si>
    <t>1.16b</t>
  </si>
  <si>
    <t>913050750</t>
  </si>
  <si>
    <t>1.17</t>
  </si>
  <si>
    <t>Přechodové koleno 800x1000 / 1000x1200, 90 st.</t>
  </si>
  <si>
    <t>-1567939203</t>
  </si>
  <si>
    <t>1.18</t>
  </si>
  <si>
    <t>Roura 1000x1200 - 700</t>
  </si>
  <si>
    <t>-381647515</t>
  </si>
  <si>
    <t>1.19</t>
  </si>
  <si>
    <t>Zaslepení 1000x1200 s kruhovým otvorem DN 560</t>
  </si>
  <si>
    <t>-180407141</t>
  </si>
  <si>
    <t>D2</t>
  </si>
  <si>
    <t>Zařízení č. 2 - odtah vzduchu</t>
  </si>
  <si>
    <t>1.3a.1</t>
  </si>
  <si>
    <t>Klapka 1200x1500 - 150 / ovl. SM</t>
  </si>
  <si>
    <t>-528523320</t>
  </si>
  <si>
    <t>-1275520973</t>
  </si>
  <si>
    <t>1.4a.2</t>
  </si>
  <si>
    <t>1370071080</t>
  </si>
  <si>
    <t>1420247989</t>
  </si>
  <si>
    <t>976709372</t>
  </si>
  <si>
    <t>1.20</t>
  </si>
  <si>
    <t>Axiální ventilátor DN 560 (odtah)</t>
  </si>
  <si>
    <t>-439524466</t>
  </si>
  <si>
    <t>1.21</t>
  </si>
  <si>
    <t>Zaslepení 1000x855 s kruhovým otvorem DN 560</t>
  </si>
  <si>
    <t>299023285</t>
  </si>
  <si>
    <t>1.22</t>
  </si>
  <si>
    <t>Roura 1000x855 - 300</t>
  </si>
  <si>
    <t>1324967299</t>
  </si>
  <si>
    <t>1.23</t>
  </si>
  <si>
    <t>Přechodové koleno 1000x855 / 1000x1200, 90 st.</t>
  </si>
  <si>
    <t>-1169444418</t>
  </si>
  <si>
    <t>1.24</t>
  </si>
  <si>
    <t>Odbočka 1000x1200 / 1500x1200 / 1000x1200 - 1700, 90 st.</t>
  </si>
  <si>
    <t>1859215801</t>
  </si>
  <si>
    <t>1.25</t>
  </si>
  <si>
    <t>Přechod 1500x1200 / 1500x400 - 1525, HHR</t>
  </si>
  <si>
    <t>-816251994</t>
  </si>
  <si>
    <t>1.26</t>
  </si>
  <si>
    <t>Ochranné síto 1500x400 mm</t>
  </si>
  <si>
    <t>461954544</t>
  </si>
  <si>
    <t>1.27a</t>
  </si>
  <si>
    <t>Akustická žaluzie 1500x400 / 400 mm</t>
  </si>
  <si>
    <t>-2095496375</t>
  </si>
  <si>
    <t>1.27b</t>
  </si>
  <si>
    <t>Roura 1500x1400 - 500 VP</t>
  </si>
  <si>
    <t>-974192346</t>
  </si>
  <si>
    <t>1.28</t>
  </si>
  <si>
    <t>Odbočka 1000x1200 / 1500x1200 / 1000x1200 - 1800, 90 st.</t>
  </si>
  <si>
    <t>-1997733</t>
  </si>
  <si>
    <t>1.29</t>
  </si>
  <si>
    <t>Přechod 1500x1200 / 1500x400 - 1475, HHR</t>
  </si>
  <si>
    <t>-197379282</t>
  </si>
  <si>
    <t>D3</t>
  </si>
  <si>
    <t>OST.001</t>
  </si>
  <si>
    <t>Montážní práce</t>
  </si>
  <si>
    <t>-1625332520</t>
  </si>
  <si>
    <t>Montážní práce, montážní náklady, manipulační protředky, plošiny, spojovací a montážní materiál</t>
  </si>
  <si>
    <t>OST.002</t>
  </si>
  <si>
    <t>Ostatní náklady</t>
  </si>
  <si>
    <t>1354030753</t>
  </si>
  <si>
    <t>Ostatní náklady:
technická příprava, zaměření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</si>
</sst>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sz val="10"/>
      <color rgb="FF969696"/>
      <name val="Arial CE"/>
    </font>
    <font>
      <sz val="10"/>
      <name val="Arial CE"/>
    </font>
    <font>
      <b/>
      <sz val="8"/>
      <color rgb="FF969696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259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8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1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5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9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5" fillId="4" borderId="0" xfId="0" applyFont="1" applyFill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11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21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21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11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1" fillId="4" borderId="7" xfId="0" applyFont="1" applyFill="1" applyBorder="1" applyAlignment="1">
      <alignment horizontal="right" vertical="center"/>
    </xf>
    <xf numFmtId="0" fontId="11" fillId="4" borderId="7" xfId="0" applyFont="1" applyFill="1" applyBorder="1" applyAlignment="1">
      <alignment horizontal="center" vertical="center"/>
    </xf>
    <xf numFmtId="4" fontId="11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1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5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20" xfId="0" applyFont="1" applyBorder="1" applyAlignment="1" applyProtection="1">
      <alignment horizontal="left" vertical="center"/>
    </xf>
    <xf numFmtId="0" fontId="27" fillId="0" borderId="20" xfId="0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0" fontId="2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0" fontId="15" fillId="4" borderId="18" xfId="0" applyFont="1" applyFill="1" applyBorder="1" applyAlignment="1" applyProtection="1">
      <alignment horizontal="center" vertical="center" wrapText="1"/>
    </xf>
    <xf numFmtId="0" fontId="1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30" fillId="0" borderId="0" xfId="0" applyFont="1" applyAlignment="1"/>
    <xf numFmtId="0" fontId="30" fillId="0" borderId="3" xfId="0" applyFont="1" applyBorder="1" applyAlignment="1" applyProtection="1"/>
    <xf numFmtId="0" fontId="30" fillId="0" borderId="0" xfId="0" applyFont="1" applyAlignment="1" applyProtection="1"/>
    <xf numFmtId="0" fontId="30" fillId="0" borderId="0" xfId="0" applyFont="1" applyAlignment="1" applyProtection="1">
      <alignment horizontal="left"/>
    </xf>
    <xf numFmtId="0" fontId="27" fillId="0" borderId="0" xfId="0" applyFont="1" applyAlignment="1" applyProtection="1">
      <alignment horizontal="left"/>
    </xf>
    <xf numFmtId="0" fontId="30" fillId="0" borderId="0" xfId="0" applyFont="1" applyAlignment="1" applyProtection="1">
      <protection locked="0"/>
    </xf>
    <xf numFmtId="4" fontId="27" fillId="0" borderId="0" xfId="0" applyNumberFormat="1" applyFont="1" applyAlignment="1" applyProtection="1"/>
    <xf numFmtId="0" fontId="30" fillId="0" borderId="3" xfId="0" applyFont="1" applyBorder="1" applyAlignment="1"/>
    <xf numFmtId="0" fontId="30" fillId="0" borderId="14" xfId="0" applyFont="1" applyBorder="1" applyAlignment="1" applyProtection="1"/>
    <xf numFmtId="0" fontId="30" fillId="0" borderId="0" xfId="0" applyFont="1" applyBorder="1" applyAlignment="1" applyProtection="1"/>
    <xf numFmtId="166" fontId="30" fillId="0" borderId="0" xfId="0" applyNumberFormat="1" applyFont="1" applyBorder="1" applyAlignment="1" applyProtection="1"/>
    <xf numFmtId="166" fontId="30" fillId="0" borderId="15" xfId="0" applyNumberFormat="1" applyFont="1" applyBorder="1" applyAlignment="1" applyProtection="1"/>
    <xf numFmtId="0" fontId="30" fillId="0" borderId="0" xfId="0" applyFont="1" applyAlignment="1">
      <alignment horizontal="left"/>
    </xf>
    <xf numFmtId="0" fontId="30" fillId="0" borderId="0" xfId="0" applyFont="1" applyAlignment="1">
      <alignment horizontal="center"/>
    </xf>
    <xf numFmtId="4" fontId="3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0" fontId="6" fillId="0" borderId="0" xfId="0" applyFont="1" applyAlignment="1" applyProtection="1">
      <alignment horizontal="left" vertical="center"/>
    </xf>
    <xf numFmtId="0" fontId="0" fillId="0" borderId="0" xfId="0" applyProtection="1"/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top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4" fontId="9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164" fontId="5" fillId="0" borderId="0" xfId="0" applyNumberFormat="1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4" fontId="10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</xf>
    <xf numFmtId="0" fontId="11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11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165" fontId="6" fillId="0" borderId="0" xfId="0" applyNumberFormat="1" applyFont="1" applyAlignment="1" applyProtection="1">
      <alignment horizontal="left" vertical="center"/>
    </xf>
    <xf numFmtId="0" fontId="6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right" vertical="center"/>
    </xf>
    <xf numFmtId="0" fontId="15" fillId="4" borderId="8" xfId="0" applyFont="1" applyFill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2">
    <cellStyle name="Hypertextové prepojenie" xfId="1" builtinId="8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M101"/>
  <sheetViews>
    <sheetView showGridLines="0" workbookViewId="0">
      <selection activeCell="K6" sqref="K6:AO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</cols>
  <sheetData>
    <row r="1" spans="1:74">
      <c r="A1" s="1" t="s">
        <v>0</v>
      </c>
      <c r="AZ1" s="1" t="s">
        <v>1</v>
      </c>
      <c r="BA1" s="1" t="s">
        <v>2</v>
      </c>
      <c r="BB1" s="1" t="s">
        <v>3</v>
      </c>
      <c r="BT1" s="1" t="s">
        <v>4</v>
      </c>
      <c r="BU1" s="1" t="s">
        <v>4</v>
      </c>
      <c r="BV1" s="1" t="s">
        <v>5</v>
      </c>
    </row>
    <row r="2" spans="1:74" ht="36.950000000000003" customHeight="1"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2" t="s">
        <v>6</v>
      </c>
      <c r="BT2" s="2" t="s">
        <v>7</v>
      </c>
    </row>
    <row r="3" spans="1:74" ht="6.95" customHeight="1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5"/>
      <c r="BS3" s="2" t="s">
        <v>6</v>
      </c>
      <c r="BT3" s="2" t="s">
        <v>8</v>
      </c>
    </row>
    <row r="4" spans="1:74" ht="24.95" customHeight="1">
      <c r="B4" s="6"/>
      <c r="C4" s="7"/>
      <c r="D4" s="8" t="s">
        <v>9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5"/>
      <c r="AS4" s="9" t="s">
        <v>10</v>
      </c>
      <c r="BE4" s="10" t="s">
        <v>11</v>
      </c>
      <c r="BS4" s="2" t="s">
        <v>12</v>
      </c>
    </row>
    <row r="5" spans="1:74" ht="12" customHeight="1">
      <c r="B5" s="6"/>
      <c r="C5" s="7"/>
      <c r="D5" s="11" t="s">
        <v>13</v>
      </c>
      <c r="E5" s="7"/>
      <c r="F5" s="7"/>
      <c r="G5" s="7"/>
      <c r="H5" s="7"/>
      <c r="I5" s="7"/>
      <c r="J5" s="7"/>
      <c r="K5" s="209" t="s">
        <v>14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P5" s="7"/>
      <c r="AQ5" s="7"/>
      <c r="AR5" s="5"/>
      <c r="BE5" s="211" t="s">
        <v>15</v>
      </c>
      <c r="BS5" s="2" t="s">
        <v>6</v>
      </c>
    </row>
    <row r="6" spans="1:74" ht="36.950000000000003" customHeight="1">
      <c r="B6" s="6"/>
      <c r="C6" s="7"/>
      <c r="D6" s="12" t="s">
        <v>16</v>
      </c>
      <c r="E6" s="7"/>
      <c r="F6" s="7"/>
      <c r="G6" s="7"/>
      <c r="H6" s="7"/>
      <c r="I6" s="7"/>
      <c r="J6" s="7"/>
      <c r="K6" s="214" t="s">
        <v>17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7"/>
      <c r="AQ6" s="7"/>
      <c r="AR6" s="5"/>
      <c r="BE6" s="212"/>
      <c r="BS6" s="2" t="s">
        <v>6</v>
      </c>
    </row>
    <row r="7" spans="1:74" ht="12" customHeight="1">
      <c r="B7" s="6"/>
      <c r="C7" s="7"/>
      <c r="D7" s="13" t="s">
        <v>18</v>
      </c>
      <c r="E7" s="7"/>
      <c r="F7" s="7"/>
      <c r="G7" s="7"/>
      <c r="H7" s="7"/>
      <c r="I7" s="7"/>
      <c r="J7" s="7"/>
      <c r="K7" s="14" t="s">
        <v>1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13" t="s">
        <v>19</v>
      </c>
      <c r="AL7" s="7"/>
      <c r="AM7" s="7"/>
      <c r="AN7" s="14" t="s">
        <v>1</v>
      </c>
      <c r="AO7" s="7"/>
      <c r="AP7" s="7"/>
      <c r="AQ7" s="7"/>
      <c r="AR7" s="5"/>
      <c r="BE7" s="212"/>
      <c r="BS7" s="2" t="s">
        <v>6</v>
      </c>
    </row>
    <row r="8" spans="1:74" ht="12" customHeight="1">
      <c r="B8" s="6"/>
      <c r="C8" s="7"/>
      <c r="D8" s="13" t="s">
        <v>20</v>
      </c>
      <c r="E8" s="7"/>
      <c r="F8" s="7"/>
      <c r="G8" s="7"/>
      <c r="H8" s="7"/>
      <c r="I8" s="7"/>
      <c r="J8" s="7"/>
      <c r="K8" s="14" t="s">
        <v>21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13" t="s">
        <v>22</v>
      </c>
      <c r="AL8" s="7"/>
      <c r="AM8" s="7"/>
      <c r="AN8" s="15" t="s">
        <v>23</v>
      </c>
      <c r="AO8" s="7"/>
      <c r="AP8" s="7"/>
      <c r="AQ8" s="7"/>
      <c r="AR8" s="5"/>
      <c r="BE8" s="212"/>
      <c r="BS8" s="2" t="s">
        <v>6</v>
      </c>
    </row>
    <row r="9" spans="1:74" ht="14.45" customHeight="1"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5"/>
      <c r="BE9" s="212"/>
      <c r="BS9" s="2" t="s">
        <v>6</v>
      </c>
    </row>
    <row r="10" spans="1:74" ht="12" customHeight="1">
      <c r="B10" s="6"/>
      <c r="C10" s="7"/>
      <c r="D10" s="13" t="s">
        <v>24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13" t="s">
        <v>25</v>
      </c>
      <c r="AL10" s="7"/>
      <c r="AM10" s="7"/>
      <c r="AN10" s="14" t="s">
        <v>1</v>
      </c>
      <c r="AO10" s="7"/>
      <c r="AP10" s="7"/>
      <c r="AQ10" s="7"/>
      <c r="AR10" s="5"/>
      <c r="BE10" s="212"/>
      <c r="BS10" s="2" t="s">
        <v>6</v>
      </c>
    </row>
    <row r="11" spans="1:74" ht="18.399999999999999" customHeight="1">
      <c r="B11" s="6"/>
      <c r="C11" s="7"/>
      <c r="D11" s="7"/>
      <c r="E11" s="14" t="s">
        <v>26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13" t="s">
        <v>27</v>
      </c>
      <c r="AL11" s="7"/>
      <c r="AM11" s="7"/>
      <c r="AN11" s="14" t="s">
        <v>1</v>
      </c>
      <c r="AO11" s="7"/>
      <c r="AP11" s="7"/>
      <c r="AQ11" s="7"/>
      <c r="AR11" s="5"/>
      <c r="BE11" s="212"/>
      <c r="BS11" s="2" t="s">
        <v>6</v>
      </c>
    </row>
    <row r="12" spans="1:74" ht="6.95" customHeight="1"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5"/>
      <c r="BE12" s="212"/>
      <c r="BS12" s="2" t="s">
        <v>6</v>
      </c>
    </row>
    <row r="13" spans="1:74" ht="12" customHeight="1">
      <c r="B13" s="6"/>
      <c r="C13" s="7"/>
      <c r="D13" s="13" t="s">
        <v>28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13" t="s">
        <v>25</v>
      </c>
      <c r="AL13" s="7"/>
      <c r="AM13" s="7"/>
      <c r="AN13" s="16" t="s">
        <v>29</v>
      </c>
      <c r="AO13" s="7"/>
      <c r="AP13" s="7"/>
      <c r="AQ13" s="7"/>
      <c r="AR13" s="5"/>
      <c r="BE13" s="212"/>
      <c r="BS13" s="2" t="s">
        <v>6</v>
      </c>
    </row>
    <row r="14" spans="1:74" ht="12.75">
      <c r="B14" s="6"/>
      <c r="C14" s="7"/>
      <c r="D14" s="7"/>
      <c r="E14" s="215" t="s">
        <v>29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13" t="s">
        <v>27</v>
      </c>
      <c r="AL14" s="7"/>
      <c r="AM14" s="7"/>
      <c r="AN14" s="16" t="s">
        <v>29</v>
      </c>
      <c r="AO14" s="7"/>
      <c r="AP14" s="7"/>
      <c r="AQ14" s="7"/>
      <c r="AR14" s="5"/>
      <c r="BE14" s="212"/>
      <c r="BS14" s="2" t="s">
        <v>6</v>
      </c>
    </row>
    <row r="15" spans="1:74" ht="6.95" customHeight="1">
      <c r="B15" s="6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5"/>
      <c r="BE15" s="212"/>
      <c r="BS15" s="2" t="s">
        <v>4</v>
      </c>
    </row>
    <row r="16" spans="1:74" ht="12" customHeight="1">
      <c r="B16" s="6"/>
      <c r="C16" s="7"/>
      <c r="D16" s="13" t="s">
        <v>30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13" t="s">
        <v>25</v>
      </c>
      <c r="AL16" s="7"/>
      <c r="AM16" s="7"/>
      <c r="AN16" s="14" t="s">
        <v>1</v>
      </c>
      <c r="AO16" s="7"/>
      <c r="AP16" s="7"/>
      <c r="AQ16" s="7"/>
      <c r="AR16" s="5"/>
      <c r="BE16" s="212"/>
      <c r="BS16" s="2" t="s">
        <v>4</v>
      </c>
    </row>
    <row r="17" spans="1:71" ht="18.399999999999999" customHeight="1">
      <c r="B17" s="6"/>
      <c r="C17" s="7"/>
      <c r="D17" s="7"/>
      <c r="E17" s="14" t="s">
        <v>26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13" t="s">
        <v>27</v>
      </c>
      <c r="AL17" s="7"/>
      <c r="AM17" s="7"/>
      <c r="AN17" s="14" t="s">
        <v>1</v>
      </c>
      <c r="AO17" s="7"/>
      <c r="AP17" s="7"/>
      <c r="AQ17" s="7"/>
      <c r="AR17" s="5"/>
      <c r="BE17" s="212"/>
      <c r="BS17" s="2" t="s">
        <v>31</v>
      </c>
    </row>
    <row r="18" spans="1:71" ht="6.95" customHeight="1">
      <c r="B18" s="6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5"/>
      <c r="BE18" s="212"/>
      <c r="BS18" s="2" t="s">
        <v>6</v>
      </c>
    </row>
    <row r="19" spans="1:71" ht="12" customHeight="1">
      <c r="B19" s="6"/>
      <c r="C19" s="7"/>
      <c r="D19" s="13" t="s">
        <v>32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13" t="s">
        <v>25</v>
      </c>
      <c r="AL19" s="7"/>
      <c r="AM19" s="7"/>
      <c r="AN19" s="14" t="s">
        <v>1</v>
      </c>
      <c r="AO19" s="7"/>
      <c r="AP19" s="7"/>
      <c r="AQ19" s="7"/>
      <c r="AR19" s="5"/>
      <c r="BE19" s="212"/>
      <c r="BS19" s="2" t="s">
        <v>6</v>
      </c>
    </row>
    <row r="20" spans="1:71" ht="18.399999999999999" customHeight="1">
      <c r="B20" s="6"/>
      <c r="C20" s="7"/>
      <c r="D20" s="7"/>
      <c r="E20" s="14" t="s">
        <v>26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13" t="s">
        <v>27</v>
      </c>
      <c r="AL20" s="7"/>
      <c r="AM20" s="7"/>
      <c r="AN20" s="14" t="s">
        <v>1</v>
      </c>
      <c r="AO20" s="7"/>
      <c r="AP20" s="7"/>
      <c r="AQ20" s="7"/>
      <c r="AR20" s="5"/>
      <c r="BE20" s="212"/>
      <c r="BS20" s="2" t="s">
        <v>31</v>
      </c>
    </row>
    <row r="21" spans="1:71" ht="6.95" customHeight="1">
      <c r="B21" s="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5"/>
      <c r="BE21" s="212"/>
    </row>
    <row r="22" spans="1:71" ht="12" customHeight="1">
      <c r="B22" s="6"/>
      <c r="C22" s="7"/>
      <c r="D22" s="13" t="s">
        <v>33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5"/>
      <c r="BE22" s="212"/>
    </row>
    <row r="23" spans="1:71" ht="16.5" customHeight="1">
      <c r="B23" s="6"/>
      <c r="C23" s="7"/>
      <c r="D23" s="7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O23" s="7"/>
      <c r="AP23" s="7"/>
      <c r="AQ23" s="7"/>
      <c r="AR23" s="5"/>
      <c r="BE23" s="212"/>
    </row>
    <row r="24" spans="1:71" ht="6.95" customHeight="1">
      <c r="B24" s="6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5"/>
      <c r="BE24" s="212"/>
    </row>
    <row r="25" spans="1:71" ht="6.95" customHeight="1">
      <c r="B25" s="6"/>
      <c r="C25" s="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7"/>
      <c r="AQ25" s="7"/>
      <c r="AR25" s="5"/>
      <c r="BE25" s="212"/>
    </row>
    <row r="26" spans="1:71" s="24" customFormat="1" ht="25.9" customHeight="1">
      <c r="A26" s="18"/>
      <c r="B26" s="19"/>
      <c r="C26" s="20"/>
      <c r="D26" s="21" t="s">
        <v>34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18" t="e">
        <f>ROUND(AG94,2)</f>
        <v>#REF!</v>
      </c>
      <c r="AL26" s="219"/>
      <c r="AM26" s="219"/>
      <c r="AN26" s="219"/>
      <c r="AO26" s="219"/>
      <c r="AP26" s="20"/>
      <c r="AQ26" s="20"/>
      <c r="AR26" s="23"/>
      <c r="BE26" s="212"/>
    </row>
    <row r="27" spans="1:71" s="24" customFormat="1" ht="6.95" customHeight="1">
      <c r="A27" s="18"/>
      <c r="B27" s="19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3"/>
      <c r="BE27" s="212"/>
    </row>
    <row r="28" spans="1:71" s="24" customFormat="1" ht="12.75">
      <c r="A28" s="18"/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20" t="s">
        <v>35</v>
      </c>
      <c r="M28" s="220"/>
      <c r="N28" s="220"/>
      <c r="O28" s="220"/>
      <c r="P28" s="220"/>
      <c r="Q28" s="20"/>
      <c r="R28" s="20"/>
      <c r="S28" s="20"/>
      <c r="T28" s="20"/>
      <c r="U28" s="20"/>
      <c r="V28" s="20"/>
      <c r="W28" s="220" t="s">
        <v>36</v>
      </c>
      <c r="X28" s="220"/>
      <c r="Y28" s="220"/>
      <c r="Z28" s="220"/>
      <c r="AA28" s="220"/>
      <c r="AB28" s="220"/>
      <c r="AC28" s="220"/>
      <c r="AD28" s="220"/>
      <c r="AE28" s="220"/>
      <c r="AF28" s="20"/>
      <c r="AG28" s="20"/>
      <c r="AH28" s="20"/>
      <c r="AI28" s="20"/>
      <c r="AJ28" s="20"/>
      <c r="AK28" s="220" t="s">
        <v>37</v>
      </c>
      <c r="AL28" s="220"/>
      <c r="AM28" s="220"/>
      <c r="AN28" s="220"/>
      <c r="AO28" s="220"/>
      <c r="AP28" s="20"/>
      <c r="AQ28" s="20"/>
      <c r="AR28" s="23"/>
      <c r="BE28" s="212"/>
    </row>
    <row r="29" spans="1:71" s="25" customFormat="1" ht="14.45" customHeight="1">
      <c r="B29" s="26"/>
      <c r="C29" s="27"/>
      <c r="D29" s="13" t="s">
        <v>38</v>
      </c>
      <c r="E29" s="27"/>
      <c r="F29" s="13" t="s">
        <v>39</v>
      </c>
      <c r="G29" s="27"/>
      <c r="H29" s="27"/>
      <c r="I29" s="27"/>
      <c r="J29" s="27"/>
      <c r="K29" s="27"/>
      <c r="L29" s="221">
        <v>0.21</v>
      </c>
      <c r="M29" s="222"/>
      <c r="N29" s="222"/>
      <c r="O29" s="222"/>
      <c r="P29" s="222"/>
      <c r="Q29" s="27"/>
      <c r="R29" s="27"/>
      <c r="S29" s="27"/>
      <c r="T29" s="27"/>
      <c r="U29" s="27"/>
      <c r="V29" s="27"/>
      <c r="W29" s="223" t="e">
        <f>ROUND(AZ94, 2)</f>
        <v>#REF!</v>
      </c>
      <c r="X29" s="222"/>
      <c r="Y29" s="222"/>
      <c r="Z29" s="222"/>
      <c r="AA29" s="222"/>
      <c r="AB29" s="222"/>
      <c r="AC29" s="222"/>
      <c r="AD29" s="222"/>
      <c r="AE29" s="222"/>
      <c r="AF29" s="27"/>
      <c r="AG29" s="27"/>
      <c r="AH29" s="27"/>
      <c r="AI29" s="27"/>
      <c r="AJ29" s="27"/>
      <c r="AK29" s="223" t="e">
        <f>ROUND(AV94, 2)</f>
        <v>#REF!</v>
      </c>
      <c r="AL29" s="222"/>
      <c r="AM29" s="222"/>
      <c r="AN29" s="222"/>
      <c r="AO29" s="222"/>
      <c r="AP29" s="27"/>
      <c r="AQ29" s="27"/>
      <c r="AR29" s="28"/>
      <c r="BE29" s="213"/>
    </row>
    <row r="30" spans="1:71" s="25" customFormat="1" ht="14.45" customHeight="1">
      <c r="B30" s="26"/>
      <c r="C30" s="27"/>
      <c r="D30" s="27"/>
      <c r="E30" s="27"/>
      <c r="F30" s="13" t="s">
        <v>40</v>
      </c>
      <c r="G30" s="27"/>
      <c r="H30" s="27"/>
      <c r="I30" s="27"/>
      <c r="J30" s="27"/>
      <c r="K30" s="27"/>
      <c r="L30" s="221">
        <v>0.15</v>
      </c>
      <c r="M30" s="222"/>
      <c r="N30" s="222"/>
      <c r="O30" s="222"/>
      <c r="P30" s="222"/>
      <c r="Q30" s="27"/>
      <c r="R30" s="27"/>
      <c r="S30" s="27"/>
      <c r="T30" s="27"/>
      <c r="U30" s="27"/>
      <c r="V30" s="27"/>
      <c r="W30" s="223" t="e">
        <f>ROUND(BA94, 2)</f>
        <v>#REF!</v>
      </c>
      <c r="X30" s="222"/>
      <c r="Y30" s="222"/>
      <c r="Z30" s="222"/>
      <c r="AA30" s="222"/>
      <c r="AB30" s="222"/>
      <c r="AC30" s="222"/>
      <c r="AD30" s="222"/>
      <c r="AE30" s="222"/>
      <c r="AF30" s="27"/>
      <c r="AG30" s="27"/>
      <c r="AH30" s="27"/>
      <c r="AI30" s="27"/>
      <c r="AJ30" s="27"/>
      <c r="AK30" s="223" t="e">
        <f>ROUND(AW94, 2)</f>
        <v>#REF!</v>
      </c>
      <c r="AL30" s="222"/>
      <c r="AM30" s="222"/>
      <c r="AN30" s="222"/>
      <c r="AO30" s="222"/>
      <c r="AP30" s="27"/>
      <c r="AQ30" s="27"/>
      <c r="AR30" s="28"/>
      <c r="BE30" s="213"/>
    </row>
    <row r="31" spans="1:71" s="25" customFormat="1" ht="14.45" hidden="1" customHeight="1">
      <c r="B31" s="26"/>
      <c r="C31" s="27"/>
      <c r="D31" s="27"/>
      <c r="E31" s="27"/>
      <c r="F31" s="13" t="s">
        <v>41</v>
      </c>
      <c r="G31" s="27"/>
      <c r="H31" s="27"/>
      <c r="I31" s="27"/>
      <c r="J31" s="27"/>
      <c r="K31" s="27"/>
      <c r="L31" s="221">
        <v>0.21</v>
      </c>
      <c r="M31" s="222"/>
      <c r="N31" s="222"/>
      <c r="O31" s="222"/>
      <c r="P31" s="222"/>
      <c r="Q31" s="27"/>
      <c r="R31" s="27"/>
      <c r="S31" s="27"/>
      <c r="T31" s="27"/>
      <c r="U31" s="27"/>
      <c r="V31" s="27"/>
      <c r="W31" s="223" t="e">
        <f>ROUND(BB94, 2)</f>
        <v>#REF!</v>
      </c>
      <c r="X31" s="222"/>
      <c r="Y31" s="222"/>
      <c r="Z31" s="222"/>
      <c r="AA31" s="222"/>
      <c r="AB31" s="222"/>
      <c r="AC31" s="222"/>
      <c r="AD31" s="222"/>
      <c r="AE31" s="222"/>
      <c r="AF31" s="27"/>
      <c r="AG31" s="27"/>
      <c r="AH31" s="27"/>
      <c r="AI31" s="27"/>
      <c r="AJ31" s="27"/>
      <c r="AK31" s="223">
        <v>0</v>
      </c>
      <c r="AL31" s="222"/>
      <c r="AM31" s="222"/>
      <c r="AN31" s="222"/>
      <c r="AO31" s="222"/>
      <c r="AP31" s="27"/>
      <c r="AQ31" s="27"/>
      <c r="AR31" s="28"/>
      <c r="BE31" s="213"/>
    </row>
    <row r="32" spans="1:71" s="25" customFormat="1" ht="14.45" hidden="1" customHeight="1">
      <c r="B32" s="26"/>
      <c r="C32" s="27"/>
      <c r="D32" s="27"/>
      <c r="E32" s="27"/>
      <c r="F32" s="13" t="s">
        <v>42</v>
      </c>
      <c r="G32" s="27"/>
      <c r="H32" s="27"/>
      <c r="I32" s="27"/>
      <c r="J32" s="27"/>
      <c r="K32" s="27"/>
      <c r="L32" s="221">
        <v>0.15</v>
      </c>
      <c r="M32" s="222"/>
      <c r="N32" s="222"/>
      <c r="O32" s="222"/>
      <c r="P32" s="222"/>
      <c r="Q32" s="27"/>
      <c r="R32" s="27"/>
      <c r="S32" s="27"/>
      <c r="T32" s="27"/>
      <c r="U32" s="27"/>
      <c r="V32" s="27"/>
      <c r="W32" s="223" t="e">
        <f>ROUND(BC94, 2)</f>
        <v>#REF!</v>
      </c>
      <c r="X32" s="222"/>
      <c r="Y32" s="222"/>
      <c r="Z32" s="222"/>
      <c r="AA32" s="222"/>
      <c r="AB32" s="222"/>
      <c r="AC32" s="222"/>
      <c r="AD32" s="222"/>
      <c r="AE32" s="222"/>
      <c r="AF32" s="27"/>
      <c r="AG32" s="27"/>
      <c r="AH32" s="27"/>
      <c r="AI32" s="27"/>
      <c r="AJ32" s="27"/>
      <c r="AK32" s="223">
        <v>0</v>
      </c>
      <c r="AL32" s="222"/>
      <c r="AM32" s="222"/>
      <c r="AN32" s="222"/>
      <c r="AO32" s="222"/>
      <c r="AP32" s="27"/>
      <c r="AQ32" s="27"/>
      <c r="AR32" s="28"/>
      <c r="BE32" s="213"/>
    </row>
    <row r="33" spans="1:57" s="25" customFormat="1" ht="14.45" hidden="1" customHeight="1">
      <c r="B33" s="26"/>
      <c r="C33" s="27"/>
      <c r="D33" s="27"/>
      <c r="E33" s="27"/>
      <c r="F33" s="13" t="s">
        <v>43</v>
      </c>
      <c r="G33" s="27"/>
      <c r="H33" s="27"/>
      <c r="I33" s="27"/>
      <c r="J33" s="27"/>
      <c r="K33" s="27"/>
      <c r="L33" s="221">
        <v>0</v>
      </c>
      <c r="M33" s="222"/>
      <c r="N33" s="222"/>
      <c r="O33" s="222"/>
      <c r="P33" s="222"/>
      <c r="Q33" s="27"/>
      <c r="R33" s="27"/>
      <c r="S33" s="27"/>
      <c r="T33" s="27"/>
      <c r="U33" s="27"/>
      <c r="V33" s="27"/>
      <c r="W33" s="223" t="e">
        <f>ROUND(BD94, 2)</f>
        <v>#REF!</v>
      </c>
      <c r="X33" s="222"/>
      <c r="Y33" s="222"/>
      <c r="Z33" s="222"/>
      <c r="AA33" s="222"/>
      <c r="AB33" s="222"/>
      <c r="AC33" s="222"/>
      <c r="AD33" s="222"/>
      <c r="AE33" s="222"/>
      <c r="AF33" s="27"/>
      <c r="AG33" s="27"/>
      <c r="AH33" s="27"/>
      <c r="AI33" s="27"/>
      <c r="AJ33" s="27"/>
      <c r="AK33" s="223">
        <v>0</v>
      </c>
      <c r="AL33" s="222"/>
      <c r="AM33" s="222"/>
      <c r="AN33" s="222"/>
      <c r="AO33" s="222"/>
      <c r="AP33" s="27"/>
      <c r="AQ33" s="27"/>
      <c r="AR33" s="28"/>
      <c r="BE33" s="213"/>
    </row>
    <row r="34" spans="1:57" s="24" customFormat="1" ht="6.95" customHeight="1">
      <c r="A34" s="18"/>
      <c r="B34" s="19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3"/>
      <c r="BE34" s="212"/>
    </row>
    <row r="35" spans="1:57" s="24" customFormat="1" ht="25.9" customHeight="1">
      <c r="A35" s="18"/>
      <c r="B35" s="19"/>
      <c r="C35" s="29"/>
      <c r="D35" s="30" t="s">
        <v>44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45</v>
      </c>
      <c r="U35" s="31"/>
      <c r="V35" s="31"/>
      <c r="W35" s="31"/>
      <c r="X35" s="226" t="s">
        <v>46</v>
      </c>
      <c r="Y35" s="227"/>
      <c r="Z35" s="227"/>
      <c r="AA35" s="227"/>
      <c r="AB35" s="227"/>
      <c r="AC35" s="31"/>
      <c r="AD35" s="31"/>
      <c r="AE35" s="31"/>
      <c r="AF35" s="31"/>
      <c r="AG35" s="31"/>
      <c r="AH35" s="31"/>
      <c r="AI35" s="31"/>
      <c r="AJ35" s="31"/>
      <c r="AK35" s="228" t="e">
        <f>SUM(AK26:AK33)</f>
        <v>#REF!</v>
      </c>
      <c r="AL35" s="227"/>
      <c r="AM35" s="227"/>
      <c r="AN35" s="227"/>
      <c r="AO35" s="229"/>
      <c r="AP35" s="29"/>
      <c r="AQ35" s="29"/>
      <c r="AR35" s="23"/>
      <c r="BE35" s="18"/>
    </row>
    <row r="36" spans="1:57" s="24" customFormat="1" ht="6.95" customHeight="1">
      <c r="A36" s="18"/>
      <c r="B36" s="19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3"/>
      <c r="BE36" s="18"/>
    </row>
    <row r="37" spans="1:57" s="24" customFormat="1" ht="14.45" customHeight="1">
      <c r="A37" s="18"/>
      <c r="B37" s="19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3"/>
      <c r="BE37" s="18"/>
    </row>
    <row r="38" spans="1:57" ht="14.45" customHeight="1"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5"/>
    </row>
    <row r="39" spans="1:57" ht="14.45" customHeight="1">
      <c r="B39" s="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5"/>
    </row>
    <row r="40" spans="1:57" ht="14.45" customHeight="1">
      <c r="B40" s="6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5"/>
    </row>
    <row r="41" spans="1:57" ht="14.45" customHeight="1"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5"/>
    </row>
    <row r="42" spans="1:57" ht="14.45" customHeight="1">
      <c r="B42" s="6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5"/>
    </row>
    <row r="43" spans="1:57" ht="14.45" customHeight="1"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5"/>
    </row>
    <row r="44" spans="1:57" ht="14.45" customHeight="1"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5"/>
    </row>
    <row r="45" spans="1:57" ht="14.45" customHeight="1"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5"/>
    </row>
    <row r="46" spans="1:57" ht="14.45" customHeight="1"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5"/>
    </row>
    <row r="47" spans="1:57" ht="14.45" customHeight="1">
      <c r="B47" s="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5"/>
    </row>
    <row r="48" spans="1:57" ht="14.45" customHeight="1"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5"/>
    </row>
    <row r="49" spans="1:57" s="24" customFormat="1" ht="14.45" customHeight="1">
      <c r="B49" s="33"/>
      <c r="C49" s="34"/>
      <c r="D49" s="35" t="s">
        <v>47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48</v>
      </c>
      <c r="AI49" s="36"/>
      <c r="AJ49" s="36"/>
      <c r="AK49" s="36"/>
      <c r="AL49" s="36"/>
      <c r="AM49" s="36"/>
      <c r="AN49" s="36"/>
      <c r="AO49" s="36"/>
      <c r="AP49" s="34"/>
      <c r="AQ49" s="34"/>
      <c r="AR49" s="37"/>
    </row>
    <row r="50" spans="1:57"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5"/>
    </row>
    <row r="51" spans="1:57">
      <c r="B51" s="6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5"/>
    </row>
    <row r="52" spans="1:57">
      <c r="B52" s="6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5"/>
    </row>
    <row r="53" spans="1:57">
      <c r="B53" s="6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5"/>
    </row>
    <row r="54" spans="1:57">
      <c r="B54" s="6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5"/>
    </row>
    <row r="55" spans="1:57"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5"/>
    </row>
    <row r="56" spans="1:57">
      <c r="B56" s="6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5"/>
    </row>
    <row r="57" spans="1:57">
      <c r="B57" s="6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5"/>
    </row>
    <row r="58" spans="1:57">
      <c r="B58" s="6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5"/>
    </row>
    <row r="59" spans="1:57">
      <c r="B59" s="6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5"/>
    </row>
    <row r="60" spans="1:57" s="24" customFormat="1" ht="12.75">
      <c r="A60" s="18"/>
      <c r="B60" s="19"/>
      <c r="C60" s="20"/>
      <c r="D60" s="38" t="s">
        <v>49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38" t="s">
        <v>50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38" t="s">
        <v>49</v>
      </c>
      <c r="AI60" s="22"/>
      <c r="AJ60" s="22"/>
      <c r="AK60" s="22"/>
      <c r="AL60" s="22"/>
      <c r="AM60" s="38" t="s">
        <v>50</v>
      </c>
      <c r="AN60" s="22"/>
      <c r="AO60" s="22"/>
      <c r="AP60" s="20"/>
      <c r="AQ60" s="20"/>
      <c r="AR60" s="23"/>
      <c r="BE60" s="18"/>
    </row>
    <row r="61" spans="1:57">
      <c r="B61" s="6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5"/>
    </row>
    <row r="62" spans="1:57">
      <c r="B62" s="6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5"/>
    </row>
    <row r="63" spans="1:57">
      <c r="B63" s="6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5"/>
    </row>
    <row r="64" spans="1:57" s="24" customFormat="1" ht="12.75">
      <c r="A64" s="18"/>
      <c r="B64" s="19"/>
      <c r="C64" s="20"/>
      <c r="D64" s="35" t="s">
        <v>51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5" t="s">
        <v>52</v>
      </c>
      <c r="AI64" s="39"/>
      <c r="AJ64" s="39"/>
      <c r="AK64" s="39"/>
      <c r="AL64" s="39"/>
      <c r="AM64" s="39"/>
      <c r="AN64" s="39"/>
      <c r="AO64" s="39"/>
      <c r="AP64" s="20"/>
      <c r="AQ64" s="20"/>
      <c r="AR64" s="23"/>
      <c r="BE64" s="18"/>
    </row>
    <row r="65" spans="1:57">
      <c r="B65" s="6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5"/>
    </row>
    <row r="66" spans="1:57">
      <c r="B66" s="6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5"/>
    </row>
    <row r="67" spans="1:57">
      <c r="B67" s="6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5"/>
    </row>
    <row r="68" spans="1:57">
      <c r="B68" s="6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5"/>
    </row>
    <row r="69" spans="1:57">
      <c r="B69" s="6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5"/>
    </row>
    <row r="70" spans="1:57">
      <c r="B70" s="6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5"/>
    </row>
    <row r="71" spans="1:57">
      <c r="B71" s="6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5"/>
    </row>
    <row r="72" spans="1:57">
      <c r="B72" s="6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5"/>
    </row>
    <row r="73" spans="1:57">
      <c r="B73" s="6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5"/>
    </row>
    <row r="74" spans="1:57">
      <c r="B74" s="6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5"/>
    </row>
    <row r="75" spans="1:57" s="24" customFormat="1" ht="12.75">
      <c r="A75" s="18"/>
      <c r="B75" s="19"/>
      <c r="C75" s="20"/>
      <c r="D75" s="38" t="s">
        <v>49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38" t="s">
        <v>50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38" t="s">
        <v>49</v>
      </c>
      <c r="AI75" s="22"/>
      <c r="AJ75" s="22"/>
      <c r="AK75" s="22"/>
      <c r="AL75" s="22"/>
      <c r="AM75" s="38" t="s">
        <v>50</v>
      </c>
      <c r="AN75" s="22"/>
      <c r="AO75" s="22"/>
      <c r="AP75" s="20"/>
      <c r="AQ75" s="20"/>
      <c r="AR75" s="23"/>
      <c r="BE75" s="18"/>
    </row>
    <row r="76" spans="1:57" s="24" customFormat="1">
      <c r="A76" s="18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3"/>
      <c r="BE76" s="18"/>
    </row>
    <row r="77" spans="1:57" s="24" customFormat="1" ht="6.95" customHeight="1">
      <c r="A77" s="18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3"/>
      <c r="BE77" s="18"/>
    </row>
    <row r="81" spans="1:91" s="24" customFormat="1" ht="6.95" customHeight="1">
      <c r="A81" s="18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3"/>
      <c r="BE81" s="18"/>
    </row>
    <row r="82" spans="1:91" s="24" customFormat="1" ht="24.95" customHeight="1">
      <c r="A82" s="18"/>
      <c r="B82" s="19"/>
      <c r="C82" s="8" t="s">
        <v>53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3"/>
      <c r="BE82" s="18"/>
    </row>
    <row r="83" spans="1:91" s="24" customFormat="1" ht="6.95" customHeight="1">
      <c r="A83" s="18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3"/>
      <c r="BE83" s="18"/>
    </row>
    <row r="84" spans="1:91" s="44" customFormat="1" ht="12" customHeight="1">
      <c r="B84" s="45"/>
      <c r="C84" s="13" t="s">
        <v>13</v>
      </c>
      <c r="D84" s="46"/>
      <c r="E84" s="46"/>
      <c r="F84" s="46"/>
      <c r="G84" s="46"/>
      <c r="H84" s="46"/>
      <c r="I84" s="46"/>
      <c r="J84" s="46"/>
      <c r="K84" s="46"/>
      <c r="L84" s="46" t="str">
        <f>K5</f>
        <v>2021153</v>
      </c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7"/>
    </row>
    <row r="85" spans="1:91" s="48" customFormat="1" ht="36.950000000000003" customHeight="1">
      <c r="B85" s="49"/>
      <c r="C85" s="50" t="s">
        <v>16</v>
      </c>
      <c r="D85" s="51"/>
      <c r="E85" s="51"/>
      <c r="F85" s="51"/>
      <c r="G85" s="51"/>
      <c r="H85" s="51"/>
      <c r="I85" s="51"/>
      <c r="J85" s="51"/>
      <c r="K85" s="51"/>
      <c r="L85" s="224" t="str">
        <f>K6</f>
        <v>Šamorín projektantský rozpočet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P85" s="51"/>
      <c r="AQ85" s="51"/>
      <c r="AR85" s="52"/>
    </row>
    <row r="86" spans="1:91" s="24" customFormat="1" ht="6.95" customHeight="1">
      <c r="A86" s="18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3"/>
      <c r="BE86" s="18"/>
    </row>
    <row r="87" spans="1:91" s="24" customFormat="1" ht="12" customHeight="1">
      <c r="A87" s="18"/>
      <c r="B87" s="19"/>
      <c r="C87" s="13" t="s">
        <v>20</v>
      </c>
      <c r="D87" s="20"/>
      <c r="E87" s="20"/>
      <c r="F87" s="20"/>
      <c r="G87" s="20"/>
      <c r="H87" s="20"/>
      <c r="I87" s="20"/>
      <c r="J87" s="20"/>
      <c r="K87" s="20"/>
      <c r="L87" s="53" t="str">
        <f>IF(K8="","",K8)</f>
        <v>Kotelna Šamorín</v>
      </c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13" t="s">
        <v>22</v>
      </c>
      <c r="AJ87" s="20"/>
      <c r="AK87" s="20"/>
      <c r="AL87" s="20"/>
      <c r="AM87" s="230" t="str">
        <f>IF(AN8= "","",AN8)</f>
        <v>25. 1. 2022</v>
      </c>
      <c r="AN87" s="230"/>
      <c r="AO87" s="20"/>
      <c r="AP87" s="20"/>
      <c r="AQ87" s="20"/>
      <c r="AR87" s="23"/>
      <c r="BE87" s="18"/>
    </row>
    <row r="88" spans="1:91" s="24" customFormat="1" ht="6.95" customHeight="1">
      <c r="A88" s="18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3"/>
      <c r="BE88" s="18"/>
    </row>
    <row r="89" spans="1:91" s="24" customFormat="1" ht="15.2" customHeight="1">
      <c r="A89" s="18"/>
      <c r="B89" s="19"/>
      <c r="C89" s="13" t="s">
        <v>24</v>
      </c>
      <c r="D89" s="20"/>
      <c r="E89" s="20"/>
      <c r="F89" s="20"/>
      <c r="G89" s="20"/>
      <c r="H89" s="20"/>
      <c r="I89" s="20"/>
      <c r="J89" s="20"/>
      <c r="K89" s="20"/>
      <c r="L89" s="46" t="str">
        <f>IF(E11= "","",E11)</f>
        <v xml:space="preserve"> </v>
      </c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13" t="s">
        <v>30</v>
      </c>
      <c r="AJ89" s="20"/>
      <c r="AK89" s="20"/>
      <c r="AL89" s="20"/>
      <c r="AM89" s="231" t="str">
        <f>IF(E17="","",E17)</f>
        <v xml:space="preserve"> </v>
      </c>
      <c r="AN89" s="232"/>
      <c r="AO89" s="232"/>
      <c r="AP89" s="232"/>
      <c r="AQ89" s="20"/>
      <c r="AR89" s="23"/>
      <c r="AS89" s="233" t="s">
        <v>54</v>
      </c>
      <c r="AT89" s="234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18"/>
    </row>
    <row r="90" spans="1:91" s="24" customFormat="1" ht="15.2" customHeight="1">
      <c r="A90" s="18"/>
      <c r="B90" s="19"/>
      <c r="C90" s="13" t="s">
        <v>28</v>
      </c>
      <c r="D90" s="20"/>
      <c r="E90" s="20"/>
      <c r="F90" s="20"/>
      <c r="G90" s="20"/>
      <c r="H90" s="20"/>
      <c r="I90" s="20"/>
      <c r="J90" s="20"/>
      <c r="K90" s="20"/>
      <c r="L90" s="46" t="str">
        <f>IF(E14= "Vyplň údaj","",E14)</f>
        <v/>
      </c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13" t="s">
        <v>32</v>
      </c>
      <c r="AJ90" s="20"/>
      <c r="AK90" s="20"/>
      <c r="AL90" s="20"/>
      <c r="AM90" s="231" t="str">
        <f>IF(E20="","",E20)</f>
        <v xml:space="preserve"> </v>
      </c>
      <c r="AN90" s="232"/>
      <c r="AO90" s="232"/>
      <c r="AP90" s="232"/>
      <c r="AQ90" s="20"/>
      <c r="AR90" s="23"/>
      <c r="AS90" s="235"/>
      <c r="AT90" s="236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18"/>
    </row>
    <row r="91" spans="1:91" s="24" customFormat="1" ht="10.9" customHeight="1">
      <c r="A91" s="18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3"/>
      <c r="AS91" s="237"/>
      <c r="AT91" s="23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18"/>
    </row>
    <row r="92" spans="1:91" s="24" customFormat="1" ht="29.25" customHeight="1">
      <c r="A92" s="18"/>
      <c r="B92" s="19"/>
      <c r="C92" s="239" t="s">
        <v>55</v>
      </c>
      <c r="D92" s="240"/>
      <c r="E92" s="240"/>
      <c r="F92" s="240"/>
      <c r="G92" s="240"/>
      <c r="H92" s="60"/>
      <c r="I92" s="241" t="s">
        <v>56</v>
      </c>
      <c r="J92" s="240"/>
      <c r="K92" s="240"/>
      <c r="L92" s="240"/>
      <c r="M92" s="240"/>
      <c r="N92" s="240"/>
      <c r="O92" s="240"/>
      <c r="P92" s="240"/>
      <c r="Q92" s="240"/>
      <c r="R92" s="240"/>
      <c r="S92" s="240"/>
      <c r="T92" s="240"/>
      <c r="U92" s="240"/>
      <c r="V92" s="240"/>
      <c r="W92" s="240"/>
      <c r="X92" s="240"/>
      <c r="Y92" s="240"/>
      <c r="Z92" s="240"/>
      <c r="AA92" s="240"/>
      <c r="AB92" s="240"/>
      <c r="AC92" s="240"/>
      <c r="AD92" s="240"/>
      <c r="AE92" s="240"/>
      <c r="AF92" s="240"/>
      <c r="AG92" s="242" t="s">
        <v>57</v>
      </c>
      <c r="AH92" s="240"/>
      <c r="AI92" s="240"/>
      <c r="AJ92" s="240"/>
      <c r="AK92" s="240"/>
      <c r="AL92" s="240"/>
      <c r="AM92" s="240"/>
      <c r="AN92" s="241" t="s">
        <v>58</v>
      </c>
      <c r="AO92" s="240"/>
      <c r="AP92" s="243"/>
      <c r="AQ92" s="61" t="s">
        <v>59</v>
      </c>
      <c r="AR92" s="23"/>
      <c r="AS92" s="62" t="s">
        <v>60</v>
      </c>
      <c r="AT92" s="63" t="s">
        <v>61</v>
      </c>
      <c r="AU92" s="63" t="s">
        <v>62</v>
      </c>
      <c r="AV92" s="63" t="s">
        <v>63</v>
      </c>
      <c r="AW92" s="63" t="s">
        <v>64</v>
      </c>
      <c r="AX92" s="63" t="s">
        <v>65</v>
      </c>
      <c r="AY92" s="63" t="s">
        <v>66</v>
      </c>
      <c r="AZ92" s="63" t="s">
        <v>67</v>
      </c>
      <c r="BA92" s="63" t="s">
        <v>68</v>
      </c>
      <c r="BB92" s="63" t="s">
        <v>69</v>
      </c>
      <c r="BC92" s="63" t="s">
        <v>70</v>
      </c>
      <c r="BD92" s="64" t="s">
        <v>71</v>
      </c>
      <c r="BE92" s="18"/>
    </row>
    <row r="93" spans="1:91" s="24" customFormat="1" ht="10.9" customHeight="1">
      <c r="A93" s="18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18"/>
    </row>
    <row r="94" spans="1:91" s="68" customFormat="1" ht="32.450000000000003" customHeight="1">
      <c r="B94" s="69"/>
      <c r="C94" s="70" t="s">
        <v>72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44" t="e">
        <f>ROUND(SUM(AG95:AG99),2)</f>
        <v>#REF!</v>
      </c>
      <c r="AH94" s="244"/>
      <c r="AI94" s="244"/>
      <c r="AJ94" s="244"/>
      <c r="AK94" s="244"/>
      <c r="AL94" s="244"/>
      <c r="AM94" s="244"/>
      <c r="AN94" s="245" t="e">
        <f t="shared" ref="AN94:AN99" si="0">SUM(AG94,AT94)</f>
        <v>#REF!</v>
      </c>
      <c r="AO94" s="245"/>
      <c r="AP94" s="245"/>
      <c r="AQ94" s="72" t="s">
        <v>1</v>
      </c>
      <c r="AR94" s="73"/>
      <c r="AS94" s="74">
        <f>ROUND(SUM(AS95:AS99),2)</f>
        <v>0</v>
      </c>
      <c r="AT94" s="75" t="e">
        <f t="shared" ref="AT94:AT99" si="1">ROUND(SUM(AV94:AW94),2)</f>
        <v>#REF!</v>
      </c>
      <c r="AU94" s="76" t="e">
        <f>ROUND(SUM(AU95:AU99),5)</f>
        <v>#REF!</v>
      </c>
      <c r="AV94" s="75" t="e">
        <f>ROUND(AZ94*L29,2)</f>
        <v>#REF!</v>
      </c>
      <c r="AW94" s="75" t="e">
        <f>ROUND(BA94*L30,2)</f>
        <v>#REF!</v>
      </c>
      <c r="AX94" s="75" t="e">
        <f>ROUND(BB94*L29,2)</f>
        <v>#REF!</v>
      </c>
      <c r="AY94" s="75" t="e">
        <f>ROUND(BC94*L30,2)</f>
        <v>#REF!</v>
      </c>
      <c r="AZ94" s="75" t="e">
        <f>ROUND(SUM(AZ95:AZ99),2)</f>
        <v>#REF!</v>
      </c>
      <c r="BA94" s="75" t="e">
        <f>ROUND(SUM(BA95:BA99),2)</f>
        <v>#REF!</v>
      </c>
      <c r="BB94" s="75" t="e">
        <f>ROUND(SUM(BB95:BB99),2)</f>
        <v>#REF!</v>
      </c>
      <c r="BC94" s="75" t="e">
        <f>ROUND(SUM(BC95:BC99),2)</f>
        <v>#REF!</v>
      </c>
      <c r="BD94" s="77" t="e">
        <f>ROUND(SUM(BD95:BD99),2)</f>
        <v>#REF!</v>
      </c>
      <c r="BS94" s="78" t="s">
        <v>73</v>
      </c>
      <c r="BT94" s="78" t="s">
        <v>74</v>
      </c>
      <c r="BU94" s="79" t="s">
        <v>75</v>
      </c>
      <c r="BV94" s="78" t="s">
        <v>76</v>
      </c>
      <c r="BW94" s="78" t="s">
        <v>5</v>
      </c>
      <c r="BX94" s="78" t="s">
        <v>77</v>
      </c>
      <c r="CL94" s="78" t="s">
        <v>1</v>
      </c>
    </row>
    <row r="95" spans="1:91" s="90" customFormat="1" ht="16.5" customHeight="1">
      <c r="A95" s="80" t="s">
        <v>78</v>
      </c>
      <c r="B95" s="81"/>
      <c r="C95" s="82"/>
      <c r="D95" s="246" t="s">
        <v>79</v>
      </c>
      <c r="E95" s="246"/>
      <c r="F95" s="246"/>
      <c r="G95" s="246"/>
      <c r="H95" s="246"/>
      <c r="I95" s="83"/>
      <c r="J95" s="246" t="s">
        <v>80</v>
      </c>
      <c r="K95" s="246"/>
      <c r="L95" s="246"/>
      <c r="M95" s="246"/>
      <c r="N95" s="246"/>
      <c r="O95" s="246"/>
      <c r="P95" s="246"/>
      <c r="Q95" s="246"/>
      <c r="R95" s="246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246"/>
      <c r="AF95" s="246"/>
      <c r="AG95" s="247" t="e">
        <f>#REF!</f>
        <v>#REF!</v>
      </c>
      <c r="AH95" s="248"/>
      <c r="AI95" s="248"/>
      <c r="AJ95" s="248"/>
      <c r="AK95" s="248"/>
      <c r="AL95" s="248"/>
      <c r="AM95" s="248"/>
      <c r="AN95" s="247" t="e">
        <f t="shared" si="0"/>
        <v>#REF!</v>
      </c>
      <c r="AO95" s="248"/>
      <c r="AP95" s="248"/>
      <c r="AQ95" s="84" t="s">
        <v>81</v>
      </c>
      <c r="AR95" s="85"/>
      <c r="AS95" s="86">
        <v>0</v>
      </c>
      <c r="AT95" s="87" t="e">
        <f t="shared" si="1"/>
        <v>#REF!</v>
      </c>
      <c r="AU95" s="88" t="e">
        <f>#REF!</f>
        <v>#REF!</v>
      </c>
      <c r="AV95" s="87" t="e">
        <f>#REF!</f>
        <v>#REF!</v>
      </c>
      <c r="AW95" s="87" t="e">
        <f>#REF!</f>
        <v>#REF!</v>
      </c>
      <c r="AX95" s="87" t="e">
        <f>#REF!</f>
        <v>#REF!</v>
      </c>
      <c r="AY95" s="87" t="e">
        <f>#REF!</f>
        <v>#REF!</v>
      </c>
      <c r="AZ95" s="87" t="e">
        <f>#REF!</f>
        <v>#REF!</v>
      </c>
      <c r="BA95" s="87" t="e">
        <f>#REF!</f>
        <v>#REF!</v>
      </c>
      <c r="BB95" s="87" t="e">
        <f>#REF!</f>
        <v>#REF!</v>
      </c>
      <c r="BC95" s="87" t="e">
        <f>#REF!</f>
        <v>#REF!</v>
      </c>
      <c r="BD95" s="89" t="e">
        <f>#REF!</f>
        <v>#REF!</v>
      </c>
      <c r="BT95" s="91" t="s">
        <v>82</v>
      </c>
      <c r="BV95" s="91" t="s">
        <v>76</v>
      </c>
      <c r="BW95" s="91" t="s">
        <v>83</v>
      </c>
      <c r="BX95" s="91" t="s">
        <v>5</v>
      </c>
      <c r="CL95" s="91" t="s">
        <v>1</v>
      </c>
      <c r="CM95" s="91" t="s">
        <v>84</v>
      </c>
    </row>
    <row r="96" spans="1:91" s="90" customFormat="1" ht="16.5" customHeight="1">
      <c r="A96" s="80" t="s">
        <v>78</v>
      </c>
      <c r="B96" s="81"/>
      <c r="C96" s="82"/>
      <c r="D96" s="246" t="s">
        <v>85</v>
      </c>
      <c r="E96" s="246"/>
      <c r="F96" s="246"/>
      <c r="G96" s="246"/>
      <c r="H96" s="246"/>
      <c r="I96" s="83"/>
      <c r="J96" s="246" t="s">
        <v>86</v>
      </c>
      <c r="K96" s="246"/>
      <c r="L96" s="246"/>
      <c r="M96" s="246"/>
      <c r="N96" s="246"/>
      <c r="O96" s="246"/>
      <c r="P96" s="246"/>
      <c r="Q96" s="246"/>
      <c r="R96" s="246"/>
      <c r="S96" s="246"/>
      <c r="T96" s="246"/>
      <c r="U96" s="246"/>
      <c r="V96" s="246"/>
      <c r="W96" s="246"/>
      <c r="X96" s="246"/>
      <c r="Y96" s="246"/>
      <c r="Z96" s="246"/>
      <c r="AA96" s="246"/>
      <c r="AB96" s="246"/>
      <c r="AC96" s="246"/>
      <c r="AD96" s="246"/>
      <c r="AE96" s="246"/>
      <c r="AF96" s="246"/>
      <c r="AG96" s="247" t="e">
        <f>#REF!</f>
        <v>#REF!</v>
      </c>
      <c r="AH96" s="248"/>
      <c r="AI96" s="248"/>
      <c r="AJ96" s="248"/>
      <c r="AK96" s="248"/>
      <c r="AL96" s="248"/>
      <c r="AM96" s="248"/>
      <c r="AN96" s="247" t="e">
        <f t="shared" si="0"/>
        <v>#REF!</v>
      </c>
      <c r="AO96" s="248"/>
      <c r="AP96" s="248"/>
      <c r="AQ96" s="84" t="s">
        <v>81</v>
      </c>
      <c r="AR96" s="85"/>
      <c r="AS96" s="86">
        <v>0</v>
      </c>
      <c r="AT96" s="87" t="e">
        <f t="shared" si="1"/>
        <v>#REF!</v>
      </c>
      <c r="AU96" s="88" t="e">
        <f>#REF!</f>
        <v>#REF!</v>
      </c>
      <c r="AV96" s="87" t="e">
        <f>#REF!</f>
        <v>#REF!</v>
      </c>
      <c r="AW96" s="87" t="e">
        <f>#REF!</f>
        <v>#REF!</v>
      </c>
      <c r="AX96" s="87" t="e">
        <f>#REF!</f>
        <v>#REF!</v>
      </c>
      <c r="AY96" s="87" t="e">
        <f>#REF!</f>
        <v>#REF!</v>
      </c>
      <c r="AZ96" s="87" t="e">
        <f>#REF!</f>
        <v>#REF!</v>
      </c>
      <c r="BA96" s="87" t="e">
        <f>#REF!</f>
        <v>#REF!</v>
      </c>
      <c r="BB96" s="87" t="e">
        <f>#REF!</f>
        <v>#REF!</v>
      </c>
      <c r="BC96" s="87" t="e">
        <f>#REF!</f>
        <v>#REF!</v>
      </c>
      <c r="BD96" s="89" t="e">
        <f>#REF!</f>
        <v>#REF!</v>
      </c>
      <c r="BT96" s="91" t="s">
        <v>82</v>
      </c>
      <c r="BV96" s="91" t="s">
        <v>76</v>
      </c>
      <c r="BW96" s="91" t="s">
        <v>87</v>
      </c>
      <c r="BX96" s="91" t="s">
        <v>5</v>
      </c>
      <c r="CL96" s="91" t="s">
        <v>1</v>
      </c>
      <c r="CM96" s="91" t="s">
        <v>84</v>
      </c>
    </row>
    <row r="97" spans="1:91" s="90" customFormat="1" ht="24.75" customHeight="1">
      <c r="A97" s="80" t="s">
        <v>78</v>
      </c>
      <c r="B97" s="81"/>
      <c r="C97" s="82"/>
      <c r="D97" s="246" t="s">
        <v>88</v>
      </c>
      <c r="E97" s="246"/>
      <c r="F97" s="246"/>
      <c r="G97" s="246"/>
      <c r="H97" s="246"/>
      <c r="I97" s="83"/>
      <c r="J97" s="246" t="s">
        <v>89</v>
      </c>
      <c r="K97" s="246"/>
      <c r="L97" s="246"/>
      <c r="M97" s="246"/>
      <c r="N97" s="246"/>
      <c r="O97" s="246"/>
      <c r="P97" s="246"/>
      <c r="Q97" s="246"/>
      <c r="R97" s="246"/>
      <c r="S97" s="246"/>
      <c r="T97" s="246"/>
      <c r="U97" s="246"/>
      <c r="V97" s="246"/>
      <c r="W97" s="246"/>
      <c r="X97" s="246"/>
      <c r="Y97" s="246"/>
      <c r="Z97" s="246"/>
      <c r="AA97" s="246"/>
      <c r="AB97" s="246"/>
      <c r="AC97" s="246"/>
      <c r="AD97" s="246"/>
      <c r="AE97" s="246"/>
      <c r="AF97" s="246"/>
      <c r="AG97" s="247">
        <f>'D.1.4.3-1 - Vzduchotechnika'!J30</f>
        <v>0</v>
      </c>
      <c r="AH97" s="248"/>
      <c r="AI97" s="248"/>
      <c r="AJ97" s="248"/>
      <c r="AK97" s="248"/>
      <c r="AL97" s="248"/>
      <c r="AM97" s="248"/>
      <c r="AN97" s="247">
        <f t="shared" si="0"/>
        <v>0</v>
      </c>
      <c r="AO97" s="248"/>
      <c r="AP97" s="248"/>
      <c r="AQ97" s="84" t="s">
        <v>81</v>
      </c>
      <c r="AR97" s="85"/>
      <c r="AS97" s="86">
        <v>0</v>
      </c>
      <c r="AT97" s="87">
        <f t="shared" si="1"/>
        <v>0</v>
      </c>
      <c r="AU97" s="88">
        <f>'D.1.4.3-1 - Vzduchotechnika'!P119</f>
        <v>0</v>
      </c>
      <c r="AV97" s="87">
        <f>'D.1.4.3-1 - Vzduchotechnika'!J33</f>
        <v>0</v>
      </c>
      <c r="AW97" s="87">
        <f>'D.1.4.3-1 - Vzduchotechnika'!J34</f>
        <v>0</v>
      </c>
      <c r="AX97" s="87">
        <f>'D.1.4.3-1 - Vzduchotechnika'!J35</f>
        <v>0</v>
      </c>
      <c r="AY97" s="87">
        <f>'D.1.4.3-1 - Vzduchotechnika'!J36</f>
        <v>0</v>
      </c>
      <c r="AZ97" s="87">
        <f>'D.1.4.3-1 - Vzduchotechnika'!F33</f>
        <v>0</v>
      </c>
      <c r="BA97" s="87">
        <f>'D.1.4.3-1 - Vzduchotechnika'!F34</f>
        <v>0</v>
      </c>
      <c r="BB97" s="87">
        <f>'D.1.4.3-1 - Vzduchotechnika'!F35</f>
        <v>0</v>
      </c>
      <c r="BC97" s="87">
        <f>'D.1.4.3-1 - Vzduchotechnika'!F36</f>
        <v>0</v>
      </c>
      <c r="BD97" s="89">
        <f>'D.1.4.3-1 - Vzduchotechnika'!F37</f>
        <v>0</v>
      </c>
      <c r="BT97" s="91" t="s">
        <v>82</v>
      </c>
      <c r="BV97" s="91" t="s">
        <v>76</v>
      </c>
      <c r="BW97" s="91" t="s">
        <v>90</v>
      </c>
      <c r="BX97" s="91" t="s">
        <v>5</v>
      </c>
      <c r="CL97" s="91" t="s">
        <v>1</v>
      </c>
      <c r="CM97" s="91" t="s">
        <v>84</v>
      </c>
    </row>
    <row r="98" spans="1:91" s="90" customFormat="1" ht="24.75" customHeight="1">
      <c r="A98" s="80" t="s">
        <v>78</v>
      </c>
      <c r="B98" s="81"/>
      <c r="C98" s="82"/>
      <c r="D98" s="246" t="s">
        <v>91</v>
      </c>
      <c r="E98" s="246"/>
      <c r="F98" s="246"/>
      <c r="G98" s="246"/>
      <c r="H98" s="246"/>
      <c r="I98" s="83"/>
      <c r="J98" s="246" t="s">
        <v>92</v>
      </c>
      <c r="K98" s="246"/>
      <c r="L98" s="246"/>
      <c r="M98" s="246"/>
      <c r="N98" s="246"/>
      <c r="O98" s="246"/>
      <c r="P98" s="246"/>
      <c r="Q98" s="246"/>
      <c r="R98" s="246"/>
      <c r="S98" s="246"/>
      <c r="T98" s="246"/>
      <c r="U98" s="246"/>
      <c r="V98" s="246"/>
      <c r="W98" s="246"/>
      <c r="X98" s="246"/>
      <c r="Y98" s="246"/>
      <c r="Z98" s="246"/>
      <c r="AA98" s="246"/>
      <c r="AB98" s="246"/>
      <c r="AC98" s="246"/>
      <c r="AD98" s="246"/>
      <c r="AE98" s="246"/>
      <c r="AF98" s="246"/>
      <c r="AG98" s="247" t="e">
        <f>#REF!</f>
        <v>#REF!</v>
      </c>
      <c r="AH98" s="248"/>
      <c r="AI98" s="248"/>
      <c r="AJ98" s="248"/>
      <c r="AK98" s="248"/>
      <c r="AL98" s="248"/>
      <c r="AM98" s="248"/>
      <c r="AN98" s="247" t="e">
        <f t="shared" si="0"/>
        <v>#REF!</v>
      </c>
      <c r="AO98" s="248"/>
      <c r="AP98" s="248"/>
      <c r="AQ98" s="84" t="s">
        <v>81</v>
      </c>
      <c r="AR98" s="85"/>
      <c r="AS98" s="86">
        <v>0</v>
      </c>
      <c r="AT98" s="87" t="e">
        <f t="shared" si="1"/>
        <v>#REF!</v>
      </c>
      <c r="AU98" s="88" t="e">
        <f>#REF!</f>
        <v>#REF!</v>
      </c>
      <c r="AV98" s="87" t="e">
        <f>#REF!</f>
        <v>#REF!</v>
      </c>
      <c r="AW98" s="87" t="e">
        <f>#REF!</f>
        <v>#REF!</v>
      </c>
      <c r="AX98" s="87" t="e">
        <f>#REF!</f>
        <v>#REF!</v>
      </c>
      <c r="AY98" s="87" t="e">
        <f>#REF!</f>
        <v>#REF!</v>
      </c>
      <c r="AZ98" s="87" t="e">
        <f>#REF!</f>
        <v>#REF!</v>
      </c>
      <c r="BA98" s="87" t="e">
        <f>#REF!</f>
        <v>#REF!</v>
      </c>
      <c r="BB98" s="87" t="e">
        <f>#REF!</f>
        <v>#REF!</v>
      </c>
      <c r="BC98" s="87" t="e">
        <f>#REF!</f>
        <v>#REF!</v>
      </c>
      <c r="BD98" s="89" t="e">
        <f>#REF!</f>
        <v>#REF!</v>
      </c>
      <c r="BT98" s="91" t="s">
        <v>82</v>
      </c>
      <c r="BV98" s="91" t="s">
        <v>76</v>
      </c>
      <c r="BW98" s="91" t="s">
        <v>93</v>
      </c>
      <c r="BX98" s="91" t="s">
        <v>5</v>
      </c>
      <c r="CL98" s="91" t="s">
        <v>1</v>
      </c>
      <c r="CM98" s="91" t="s">
        <v>84</v>
      </c>
    </row>
    <row r="99" spans="1:91" s="90" customFormat="1" ht="16.5" customHeight="1">
      <c r="A99" s="80" t="s">
        <v>78</v>
      </c>
      <c r="B99" s="81"/>
      <c r="C99" s="82"/>
      <c r="D99" s="246" t="s">
        <v>94</v>
      </c>
      <c r="E99" s="246"/>
      <c r="F99" s="246"/>
      <c r="G99" s="246"/>
      <c r="H99" s="246"/>
      <c r="I99" s="83"/>
      <c r="J99" s="246" t="s">
        <v>95</v>
      </c>
      <c r="K99" s="246"/>
      <c r="L99" s="246"/>
      <c r="M99" s="246"/>
      <c r="N99" s="246"/>
      <c r="O99" s="246"/>
      <c r="P99" s="246"/>
      <c r="Q99" s="246"/>
      <c r="R99" s="246"/>
      <c r="S99" s="246"/>
      <c r="T99" s="246"/>
      <c r="U99" s="246"/>
      <c r="V99" s="246"/>
      <c r="W99" s="246"/>
      <c r="X99" s="246"/>
      <c r="Y99" s="246"/>
      <c r="Z99" s="246"/>
      <c r="AA99" s="246"/>
      <c r="AB99" s="246"/>
      <c r="AC99" s="246"/>
      <c r="AD99" s="246"/>
      <c r="AE99" s="246"/>
      <c r="AF99" s="246"/>
      <c r="AG99" s="247" t="e">
        <f>#REF!</f>
        <v>#REF!</v>
      </c>
      <c r="AH99" s="248"/>
      <c r="AI99" s="248"/>
      <c r="AJ99" s="248"/>
      <c r="AK99" s="248"/>
      <c r="AL99" s="248"/>
      <c r="AM99" s="248"/>
      <c r="AN99" s="247" t="e">
        <f t="shared" si="0"/>
        <v>#REF!</v>
      </c>
      <c r="AO99" s="248"/>
      <c r="AP99" s="248"/>
      <c r="AQ99" s="84" t="s">
        <v>81</v>
      </c>
      <c r="AR99" s="85"/>
      <c r="AS99" s="92">
        <v>0</v>
      </c>
      <c r="AT99" s="93" t="e">
        <f t="shared" si="1"/>
        <v>#REF!</v>
      </c>
      <c r="AU99" s="94" t="e">
        <f>#REF!</f>
        <v>#REF!</v>
      </c>
      <c r="AV99" s="93" t="e">
        <f>#REF!</f>
        <v>#REF!</v>
      </c>
      <c r="AW99" s="93" t="e">
        <f>#REF!</f>
        <v>#REF!</v>
      </c>
      <c r="AX99" s="93" t="e">
        <f>#REF!</f>
        <v>#REF!</v>
      </c>
      <c r="AY99" s="93" t="e">
        <f>#REF!</f>
        <v>#REF!</v>
      </c>
      <c r="AZ99" s="93" t="e">
        <f>#REF!</f>
        <v>#REF!</v>
      </c>
      <c r="BA99" s="93" t="e">
        <f>#REF!</f>
        <v>#REF!</v>
      </c>
      <c r="BB99" s="93" t="e">
        <f>#REF!</f>
        <v>#REF!</v>
      </c>
      <c r="BC99" s="93" t="e">
        <f>#REF!</f>
        <v>#REF!</v>
      </c>
      <c r="BD99" s="95" t="e">
        <f>#REF!</f>
        <v>#REF!</v>
      </c>
      <c r="BT99" s="91" t="s">
        <v>82</v>
      </c>
      <c r="BV99" s="91" t="s">
        <v>76</v>
      </c>
      <c r="BW99" s="91" t="s">
        <v>96</v>
      </c>
      <c r="BX99" s="91" t="s">
        <v>5</v>
      </c>
      <c r="CL99" s="91" t="s">
        <v>1</v>
      </c>
      <c r="CM99" s="91" t="s">
        <v>84</v>
      </c>
    </row>
    <row r="100" spans="1:91" s="24" customFormat="1" ht="30" customHeight="1">
      <c r="A100" s="18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3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</row>
    <row r="101" spans="1:91" s="24" customFormat="1" ht="6.95" customHeight="1">
      <c r="A101" s="18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23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</row>
  </sheetData>
  <mergeCells count="58">
    <mergeCell ref="D98:H98"/>
    <mergeCell ref="J98:AF98"/>
    <mergeCell ref="AG98:AM98"/>
    <mergeCell ref="AN98:AP98"/>
    <mergeCell ref="D99:H99"/>
    <mergeCell ref="J99:AF99"/>
    <mergeCell ref="AG99:AM99"/>
    <mergeCell ref="AN99:AP99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AG94:AM94"/>
    <mergeCell ref="AN94:AP94"/>
    <mergeCell ref="D95:H95"/>
    <mergeCell ref="J95:AF95"/>
    <mergeCell ref="AG95:AM95"/>
    <mergeCell ref="AN95:AP9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L85:AO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D.1.4.1 -  Plynoinstalace'!C2" display="/"/>
    <hyperlink ref="A96" location="'D.1.4.2. - Vyvedení tepel...'!C2" display="/"/>
    <hyperlink ref="A97" location="'D.1.4.3-1 - Vzduchotechnika'!C2" display="/"/>
    <hyperlink ref="A98" location="'D.1.4.3-2 - Odvod spalin'!C2" display="/"/>
    <hyperlink ref="A99" location="'D.1.4.4 - Vyvedení el. vý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2:BM209"/>
  <sheetViews>
    <sheetView showGridLines="0" tabSelected="1" workbookViewId="0">
      <selection activeCell="V34" sqref="V3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1:46" ht="36.950000000000003" customHeight="1"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2" t="s">
        <v>90</v>
      </c>
    </row>
    <row r="3" spans="1:46" ht="6.95" customHeight="1">
      <c r="B3" s="96"/>
      <c r="C3" s="97"/>
      <c r="D3" s="97"/>
      <c r="E3" s="97"/>
      <c r="F3" s="97"/>
      <c r="G3" s="97"/>
      <c r="H3" s="97"/>
      <c r="I3" s="97"/>
      <c r="J3" s="97"/>
      <c r="K3" s="97"/>
      <c r="L3" s="5"/>
      <c r="AT3" s="2" t="s">
        <v>84</v>
      </c>
    </row>
    <row r="4" spans="1:46" ht="24.95" customHeight="1">
      <c r="B4" s="5"/>
      <c r="D4" s="98" t="s">
        <v>97</v>
      </c>
      <c r="L4" s="5"/>
      <c r="M4" s="99" t="s">
        <v>10</v>
      </c>
      <c r="AT4" s="2" t="s">
        <v>4</v>
      </c>
    </row>
    <row r="5" spans="1:46" ht="6.95" customHeight="1">
      <c r="B5" s="5"/>
      <c r="L5" s="5"/>
    </row>
    <row r="6" spans="1:46" ht="12" customHeight="1">
      <c r="B6" s="5"/>
      <c r="D6" s="100" t="s">
        <v>16</v>
      </c>
      <c r="L6" s="5"/>
    </row>
    <row r="7" spans="1:46" ht="16.5" customHeight="1">
      <c r="B7" s="5"/>
      <c r="E7" s="252" t="str">
        <f>'Rekapitulace stavby'!K6</f>
        <v>Šamorín projektantský rozpočet</v>
      </c>
      <c r="F7" s="253"/>
      <c r="G7" s="253"/>
      <c r="H7" s="253"/>
      <c r="L7" s="5"/>
    </row>
    <row r="8" spans="1:46" s="24" customFormat="1" ht="12" customHeight="1">
      <c r="A8" s="18"/>
      <c r="B8" s="23"/>
      <c r="C8" s="18"/>
      <c r="D8" s="100" t="s">
        <v>98</v>
      </c>
      <c r="E8" s="18"/>
      <c r="F8" s="18"/>
      <c r="G8" s="18"/>
      <c r="H8" s="18"/>
      <c r="I8" s="18"/>
      <c r="J8" s="18"/>
      <c r="K8" s="18"/>
      <c r="L8" s="37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</row>
    <row r="9" spans="1:46" s="24" customFormat="1" ht="16.5" customHeight="1">
      <c r="A9" s="18"/>
      <c r="B9" s="23"/>
      <c r="C9" s="18"/>
      <c r="D9" s="18"/>
      <c r="E9" s="254" t="s">
        <v>163</v>
      </c>
      <c r="F9" s="255"/>
      <c r="G9" s="255"/>
      <c r="H9" s="255"/>
      <c r="I9" s="18"/>
      <c r="J9" s="18"/>
      <c r="K9" s="18"/>
      <c r="L9" s="37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</row>
    <row r="10" spans="1:46" s="24" customFormat="1">
      <c r="A10" s="18"/>
      <c r="B10" s="23"/>
      <c r="C10" s="18"/>
      <c r="D10" s="18"/>
      <c r="E10" s="18"/>
      <c r="F10" s="18"/>
      <c r="G10" s="18"/>
      <c r="H10" s="18"/>
      <c r="I10" s="18"/>
      <c r="J10" s="18"/>
      <c r="K10" s="18"/>
      <c r="L10" s="37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</row>
    <row r="11" spans="1:46" s="24" customFormat="1" ht="12" customHeight="1">
      <c r="A11" s="18"/>
      <c r="B11" s="23"/>
      <c r="C11" s="18"/>
      <c r="D11" s="100" t="s">
        <v>18</v>
      </c>
      <c r="E11" s="18"/>
      <c r="F11" s="101" t="s">
        <v>1</v>
      </c>
      <c r="G11" s="18"/>
      <c r="H11" s="18"/>
      <c r="I11" s="100" t="s">
        <v>19</v>
      </c>
      <c r="J11" s="101" t="s">
        <v>1</v>
      </c>
      <c r="K11" s="18"/>
      <c r="L11" s="37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</row>
    <row r="12" spans="1:46" s="24" customFormat="1" ht="12" customHeight="1">
      <c r="A12" s="18"/>
      <c r="B12" s="23"/>
      <c r="C12" s="18"/>
      <c r="D12" s="100" t="s">
        <v>20</v>
      </c>
      <c r="E12" s="18"/>
      <c r="F12" s="101" t="s">
        <v>21</v>
      </c>
      <c r="G12" s="18"/>
      <c r="H12" s="18"/>
      <c r="I12" s="100" t="s">
        <v>22</v>
      </c>
      <c r="J12" s="102" t="str">
        <f>'Rekapitulace stavby'!AN8</f>
        <v>25. 1. 2022</v>
      </c>
      <c r="K12" s="18"/>
      <c r="L12" s="37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</row>
    <row r="13" spans="1:46" s="24" customFormat="1" ht="10.9" customHeight="1">
      <c r="A13" s="18"/>
      <c r="B13" s="23"/>
      <c r="C13" s="18"/>
      <c r="D13" s="18"/>
      <c r="E13" s="18"/>
      <c r="F13" s="18"/>
      <c r="G13" s="18"/>
      <c r="H13" s="18"/>
      <c r="I13" s="18"/>
      <c r="J13" s="18"/>
      <c r="K13" s="18"/>
      <c r="L13" s="37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</row>
    <row r="14" spans="1:46" s="24" customFormat="1" ht="12" customHeight="1">
      <c r="A14" s="18"/>
      <c r="B14" s="23"/>
      <c r="C14" s="18"/>
      <c r="D14" s="100" t="s">
        <v>24</v>
      </c>
      <c r="E14" s="18"/>
      <c r="F14" s="18"/>
      <c r="G14" s="18"/>
      <c r="H14" s="18"/>
      <c r="I14" s="100" t="s">
        <v>25</v>
      </c>
      <c r="J14" s="101" t="str">
        <f>IF('Rekapitulace stavby'!AN10="","",'Rekapitulace stavby'!AN10)</f>
        <v/>
      </c>
      <c r="K14" s="18"/>
      <c r="L14" s="37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</row>
    <row r="15" spans="1:46" s="24" customFormat="1" ht="18" customHeight="1">
      <c r="A15" s="18"/>
      <c r="B15" s="23"/>
      <c r="C15" s="18"/>
      <c r="D15" s="18"/>
      <c r="E15" s="101" t="str">
        <f>IF('Rekapitulace stavby'!E11="","",'Rekapitulace stavby'!E11)</f>
        <v xml:space="preserve"> </v>
      </c>
      <c r="F15" s="18"/>
      <c r="G15" s="18"/>
      <c r="H15" s="18"/>
      <c r="I15" s="100" t="s">
        <v>27</v>
      </c>
      <c r="J15" s="101" t="str">
        <f>IF('Rekapitulace stavby'!AN11="","",'Rekapitulace stavby'!AN11)</f>
        <v/>
      </c>
      <c r="K15" s="18"/>
      <c r="L15" s="37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</row>
    <row r="16" spans="1:46" s="24" customFormat="1" ht="6.95" customHeight="1">
      <c r="A16" s="18"/>
      <c r="B16" s="23"/>
      <c r="C16" s="18"/>
      <c r="D16" s="18"/>
      <c r="E16" s="18"/>
      <c r="F16" s="18"/>
      <c r="G16" s="18"/>
      <c r="H16" s="18"/>
      <c r="I16" s="18"/>
      <c r="J16" s="18"/>
      <c r="K16" s="18"/>
      <c r="L16" s="37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</row>
    <row r="17" spans="1:31" s="24" customFormat="1" ht="12" customHeight="1">
      <c r="A17" s="18"/>
      <c r="B17" s="23"/>
      <c r="C17" s="18"/>
      <c r="D17" s="100" t="s">
        <v>28</v>
      </c>
      <c r="E17" s="18"/>
      <c r="F17" s="18"/>
      <c r="G17" s="18"/>
      <c r="H17" s="18"/>
      <c r="I17" s="100" t="s">
        <v>25</v>
      </c>
      <c r="J17" s="15" t="str">
        <f>'Rekapitulace stavby'!AN13</f>
        <v>Vyplň údaj</v>
      </c>
      <c r="K17" s="18"/>
      <c r="L17" s="37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</row>
    <row r="18" spans="1:31" s="24" customFormat="1" ht="18" customHeight="1">
      <c r="A18" s="18"/>
      <c r="B18" s="23"/>
      <c r="C18" s="18"/>
      <c r="D18" s="18"/>
      <c r="E18" s="256" t="str">
        <f>'Rekapitulace stavby'!E14</f>
        <v>Vyplň údaj</v>
      </c>
      <c r="F18" s="257"/>
      <c r="G18" s="257"/>
      <c r="H18" s="257"/>
      <c r="I18" s="100" t="s">
        <v>27</v>
      </c>
      <c r="J18" s="15" t="str">
        <f>'Rekapitulace stavby'!AN14</f>
        <v>Vyplň údaj</v>
      </c>
      <c r="K18" s="18"/>
      <c r="L18" s="37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31" s="24" customFormat="1" ht="6.95" customHeight="1">
      <c r="A19" s="18"/>
      <c r="B19" s="23"/>
      <c r="C19" s="18"/>
      <c r="D19" s="18"/>
      <c r="E19" s="18"/>
      <c r="F19" s="18"/>
      <c r="G19" s="18"/>
      <c r="H19" s="18"/>
      <c r="I19" s="18"/>
      <c r="J19" s="18"/>
      <c r="K19" s="18"/>
      <c r="L19" s="37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</row>
    <row r="20" spans="1:31" s="24" customFormat="1" ht="12" customHeight="1">
      <c r="A20" s="18"/>
      <c r="B20" s="23"/>
      <c r="C20" s="18"/>
      <c r="D20" s="100" t="s">
        <v>30</v>
      </c>
      <c r="E20" s="18"/>
      <c r="F20" s="18"/>
      <c r="G20" s="18"/>
      <c r="H20" s="18"/>
      <c r="I20" s="100" t="s">
        <v>25</v>
      </c>
      <c r="J20" s="101" t="str">
        <f>IF('Rekapitulace stavby'!AN16="","",'Rekapitulace stavby'!AN16)</f>
        <v/>
      </c>
      <c r="K20" s="18"/>
      <c r="L20" s="37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4" customFormat="1" ht="18" customHeight="1">
      <c r="A21" s="18"/>
      <c r="B21" s="23"/>
      <c r="C21" s="18"/>
      <c r="D21" s="18"/>
      <c r="E21" s="101" t="str">
        <f>IF('Rekapitulace stavby'!E17="","",'Rekapitulace stavby'!E17)</f>
        <v xml:space="preserve"> </v>
      </c>
      <c r="F21" s="18"/>
      <c r="G21" s="18"/>
      <c r="H21" s="18"/>
      <c r="I21" s="100" t="s">
        <v>27</v>
      </c>
      <c r="J21" s="101" t="str">
        <f>IF('Rekapitulace stavby'!AN17="","",'Rekapitulace stavby'!AN17)</f>
        <v/>
      </c>
      <c r="K21" s="18"/>
      <c r="L21" s="37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4" customFormat="1" ht="6.95" customHeight="1">
      <c r="A22" s="18"/>
      <c r="B22" s="23"/>
      <c r="C22" s="18"/>
      <c r="D22" s="18"/>
      <c r="E22" s="18"/>
      <c r="F22" s="18"/>
      <c r="G22" s="18"/>
      <c r="H22" s="18"/>
      <c r="I22" s="18"/>
      <c r="J22" s="18"/>
      <c r="K22" s="18"/>
      <c r="L22" s="37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</row>
    <row r="23" spans="1:31" s="24" customFormat="1" ht="12" customHeight="1">
      <c r="A23" s="18"/>
      <c r="B23" s="23"/>
      <c r="C23" s="18"/>
      <c r="D23" s="100" t="s">
        <v>32</v>
      </c>
      <c r="E23" s="18"/>
      <c r="F23" s="18"/>
      <c r="G23" s="18"/>
      <c r="H23" s="18"/>
      <c r="I23" s="100" t="s">
        <v>25</v>
      </c>
      <c r="J23" s="101" t="str">
        <f>IF('Rekapitulace stavby'!AN19="","",'Rekapitulace stavby'!AN19)</f>
        <v/>
      </c>
      <c r="K23" s="18"/>
      <c r="L23" s="37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</row>
    <row r="24" spans="1:31" s="24" customFormat="1" ht="18" customHeight="1">
      <c r="A24" s="18"/>
      <c r="B24" s="23"/>
      <c r="C24" s="18"/>
      <c r="D24" s="18"/>
      <c r="E24" s="101" t="str">
        <f>IF('Rekapitulace stavby'!E20="","",'Rekapitulace stavby'!E20)</f>
        <v xml:space="preserve"> </v>
      </c>
      <c r="F24" s="18"/>
      <c r="G24" s="18"/>
      <c r="H24" s="18"/>
      <c r="I24" s="100" t="s">
        <v>27</v>
      </c>
      <c r="J24" s="101" t="str">
        <f>IF('Rekapitulace stavby'!AN20="","",'Rekapitulace stavby'!AN20)</f>
        <v/>
      </c>
      <c r="K24" s="18"/>
      <c r="L24" s="37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</row>
    <row r="25" spans="1:31" s="24" customFormat="1" ht="6.95" customHeight="1">
      <c r="A25" s="18"/>
      <c r="B25" s="23"/>
      <c r="C25" s="18"/>
      <c r="D25" s="18"/>
      <c r="E25" s="18"/>
      <c r="F25" s="18"/>
      <c r="G25" s="18"/>
      <c r="H25" s="18"/>
      <c r="I25" s="18"/>
      <c r="J25" s="18"/>
      <c r="K25" s="18"/>
      <c r="L25" s="37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</row>
    <row r="26" spans="1:31" s="24" customFormat="1" ht="12" customHeight="1">
      <c r="A26" s="18"/>
      <c r="B26" s="23"/>
      <c r="C26" s="18"/>
      <c r="D26" s="100" t="s">
        <v>33</v>
      </c>
      <c r="E26" s="18"/>
      <c r="F26" s="18"/>
      <c r="G26" s="18"/>
      <c r="H26" s="18"/>
      <c r="I26" s="18"/>
      <c r="J26" s="18"/>
      <c r="K26" s="18"/>
      <c r="L26" s="37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</row>
    <row r="27" spans="1:31" s="106" customFormat="1" ht="16.5" customHeight="1">
      <c r="A27" s="103"/>
      <c r="B27" s="104"/>
      <c r="C27" s="103"/>
      <c r="D27" s="103"/>
      <c r="E27" s="258" t="s">
        <v>1</v>
      </c>
      <c r="F27" s="258"/>
      <c r="G27" s="258"/>
      <c r="H27" s="258"/>
      <c r="I27" s="103"/>
      <c r="J27" s="103"/>
      <c r="K27" s="103"/>
      <c r="L27" s="105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</row>
    <row r="28" spans="1:31" s="24" customFormat="1" ht="6.95" customHeight="1">
      <c r="A28" s="18"/>
      <c r="B28" s="23"/>
      <c r="C28" s="18"/>
      <c r="D28" s="18"/>
      <c r="E28" s="18"/>
      <c r="F28" s="18"/>
      <c r="G28" s="18"/>
      <c r="H28" s="18"/>
      <c r="I28" s="18"/>
      <c r="J28" s="18"/>
      <c r="K28" s="18"/>
      <c r="L28" s="37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</row>
    <row r="29" spans="1:31" s="24" customFormat="1" ht="6.95" customHeight="1">
      <c r="A29" s="18"/>
      <c r="B29" s="23"/>
      <c r="C29" s="18"/>
      <c r="D29" s="107"/>
      <c r="E29" s="107"/>
      <c r="F29" s="107"/>
      <c r="G29" s="107"/>
      <c r="H29" s="107"/>
      <c r="I29" s="107"/>
      <c r="J29" s="107"/>
      <c r="K29" s="107"/>
      <c r="L29" s="37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</row>
    <row r="30" spans="1:31" s="24" customFormat="1" ht="25.35" customHeight="1">
      <c r="A30" s="18"/>
      <c r="B30" s="23"/>
      <c r="C30" s="18"/>
      <c r="D30" s="108" t="s">
        <v>34</v>
      </c>
      <c r="E30" s="18"/>
      <c r="F30" s="18"/>
      <c r="G30" s="18"/>
      <c r="H30" s="18"/>
      <c r="I30" s="18"/>
      <c r="J30" s="109">
        <f>ROUND(J119, 2)</f>
        <v>0</v>
      </c>
      <c r="K30" s="18"/>
      <c r="L30" s="37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24" customFormat="1" ht="6.95" customHeight="1">
      <c r="A31" s="18"/>
      <c r="B31" s="23"/>
      <c r="C31" s="18"/>
      <c r="D31" s="107"/>
      <c r="E31" s="107"/>
      <c r="F31" s="107"/>
      <c r="G31" s="107"/>
      <c r="H31" s="107"/>
      <c r="I31" s="107"/>
      <c r="J31" s="107"/>
      <c r="K31" s="107"/>
      <c r="L31" s="37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24" customFormat="1" ht="14.45" customHeight="1">
      <c r="A32" s="18"/>
      <c r="B32" s="23"/>
      <c r="C32" s="18"/>
      <c r="D32" s="18"/>
      <c r="E32" s="18"/>
      <c r="F32" s="110" t="s">
        <v>36</v>
      </c>
      <c r="G32" s="18"/>
      <c r="H32" s="18"/>
      <c r="I32" s="110" t="s">
        <v>35</v>
      </c>
      <c r="J32" s="110" t="s">
        <v>37</v>
      </c>
      <c r="K32" s="18"/>
      <c r="L32" s="37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31" s="24" customFormat="1" ht="14.45" customHeight="1">
      <c r="A33" s="18"/>
      <c r="B33" s="23"/>
      <c r="C33" s="18"/>
      <c r="D33" s="111" t="s">
        <v>38</v>
      </c>
      <c r="E33" s="100" t="s">
        <v>39</v>
      </c>
      <c r="F33" s="112">
        <f>ROUND((SUM(BE119:BE208)),  2)</f>
        <v>0</v>
      </c>
      <c r="G33" s="18"/>
      <c r="H33" s="18"/>
      <c r="I33" s="113">
        <v>0.21</v>
      </c>
      <c r="J33" s="112">
        <f>ROUND(((SUM(BE119:BE208))*I33),  2)</f>
        <v>0</v>
      </c>
      <c r="K33" s="18"/>
      <c r="L33" s="37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</row>
    <row r="34" spans="1:31" s="24" customFormat="1" ht="14.45" customHeight="1">
      <c r="A34" s="18"/>
      <c r="B34" s="23"/>
      <c r="C34" s="18"/>
      <c r="D34" s="18"/>
      <c r="E34" s="100" t="s">
        <v>40</v>
      </c>
      <c r="F34" s="112">
        <f>ROUND((SUM(BF119:BF208)),  2)</f>
        <v>0</v>
      </c>
      <c r="G34" s="18"/>
      <c r="H34" s="18"/>
      <c r="I34" s="113">
        <v>0.15</v>
      </c>
      <c r="J34" s="112">
        <f>ROUND(((SUM(BF119:BF208))*I34),  2)</f>
        <v>0</v>
      </c>
      <c r="K34" s="18"/>
      <c r="L34" s="37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</row>
    <row r="35" spans="1:31" s="24" customFormat="1" ht="14.45" hidden="1" customHeight="1">
      <c r="A35" s="18"/>
      <c r="B35" s="23"/>
      <c r="C35" s="18"/>
      <c r="D35" s="18"/>
      <c r="E35" s="100" t="s">
        <v>41</v>
      </c>
      <c r="F35" s="112">
        <f>ROUND((SUM(BG119:BG208)),  2)</f>
        <v>0</v>
      </c>
      <c r="G35" s="18"/>
      <c r="H35" s="18"/>
      <c r="I35" s="113">
        <v>0.21</v>
      </c>
      <c r="J35" s="112">
        <f>0</f>
        <v>0</v>
      </c>
      <c r="K35" s="18"/>
      <c r="L35" s="37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</row>
    <row r="36" spans="1:31" s="24" customFormat="1" ht="14.45" hidden="1" customHeight="1">
      <c r="A36" s="18"/>
      <c r="B36" s="23"/>
      <c r="C36" s="18"/>
      <c r="D36" s="18"/>
      <c r="E36" s="100" t="s">
        <v>42</v>
      </c>
      <c r="F36" s="112">
        <f>ROUND((SUM(BH119:BH208)),  2)</f>
        <v>0</v>
      </c>
      <c r="G36" s="18"/>
      <c r="H36" s="18"/>
      <c r="I36" s="113">
        <v>0.15</v>
      </c>
      <c r="J36" s="112">
        <f>0</f>
        <v>0</v>
      </c>
      <c r="K36" s="18"/>
      <c r="L36" s="37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</row>
    <row r="37" spans="1:31" s="24" customFormat="1" ht="14.45" hidden="1" customHeight="1">
      <c r="A37" s="18"/>
      <c r="B37" s="23"/>
      <c r="C37" s="18"/>
      <c r="D37" s="18"/>
      <c r="E37" s="100" t="s">
        <v>43</v>
      </c>
      <c r="F37" s="112">
        <f>ROUND((SUM(BI119:BI208)),  2)</f>
        <v>0</v>
      </c>
      <c r="G37" s="18"/>
      <c r="H37" s="18"/>
      <c r="I37" s="113">
        <v>0</v>
      </c>
      <c r="J37" s="112">
        <f>0</f>
        <v>0</v>
      </c>
      <c r="K37" s="18"/>
      <c r="L37" s="37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</row>
    <row r="38" spans="1:31" s="24" customFormat="1" ht="6.95" customHeight="1">
      <c r="A38" s="18"/>
      <c r="B38" s="23"/>
      <c r="C38" s="18"/>
      <c r="D38" s="18"/>
      <c r="E38" s="18"/>
      <c r="F38" s="18"/>
      <c r="G38" s="18"/>
      <c r="H38" s="18"/>
      <c r="I38" s="18"/>
      <c r="J38" s="18"/>
      <c r="K38" s="18"/>
      <c r="L38" s="37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</row>
    <row r="39" spans="1:31" s="24" customFormat="1" ht="25.35" customHeight="1">
      <c r="A39" s="18"/>
      <c r="B39" s="23"/>
      <c r="C39" s="114"/>
      <c r="D39" s="115" t="s">
        <v>44</v>
      </c>
      <c r="E39" s="116"/>
      <c r="F39" s="116"/>
      <c r="G39" s="117" t="s">
        <v>45</v>
      </c>
      <c r="H39" s="118" t="s">
        <v>46</v>
      </c>
      <c r="I39" s="116"/>
      <c r="J39" s="119">
        <f>SUM(J30:J37)</f>
        <v>0</v>
      </c>
      <c r="K39" s="120"/>
      <c r="L39" s="37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</row>
    <row r="40" spans="1:31" s="24" customFormat="1" ht="14.45" customHeight="1">
      <c r="A40" s="18"/>
      <c r="B40" s="23"/>
      <c r="C40" s="18"/>
      <c r="D40" s="18"/>
      <c r="E40" s="18"/>
      <c r="F40" s="18"/>
      <c r="G40" s="18"/>
      <c r="H40" s="18"/>
      <c r="I40" s="18"/>
      <c r="J40" s="18"/>
      <c r="K40" s="18"/>
      <c r="L40" s="37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</row>
    <row r="41" spans="1:31" ht="14.45" customHeight="1">
      <c r="B41" s="5"/>
      <c r="L41" s="5"/>
    </row>
    <row r="42" spans="1:31" ht="14.45" customHeight="1">
      <c r="B42" s="5"/>
      <c r="L42" s="5"/>
    </row>
    <row r="43" spans="1:31" ht="14.45" customHeight="1">
      <c r="B43" s="5"/>
      <c r="L43" s="5"/>
    </row>
    <row r="44" spans="1:31" ht="14.45" customHeight="1">
      <c r="B44" s="5"/>
      <c r="L44" s="5"/>
    </row>
    <row r="45" spans="1:31" ht="14.45" customHeight="1">
      <c r="B45" s="5"/>
      <c r="L45" s="5"/>
    </row>
    <row r="46" spans="1:31" ht="14.45" customHeight="1">
      <c r="B46" s="5"/>
      <c r="L46" s="5"/>
    </row>
    <row r="47" spans="1:31" ht="14.45" customHeight="1">
      <c r="B47" s="5"/>
      <c r="L47" s="5"/>
    </row>
    <row r="48" spans="1:31" ht="14.45" customHeight="1">
      <c r="B48" s="5"/>
      <c r="L48" s="5"/>
    </row>
    <row r="49" spans="1:31" ht="14.45" customHeight="1">
      <c r="B49" s="5"/>
      <c r="L49" s="5"/>
    </row>
    <row r="50" spans="1:31" s="24" customFormat="1" ht="14.45" customHeight="1">
      <c r="B50" s="37"/>
      <c r="D50" s="121" t="s">
        <v>47</v>
      </c>
      <c r="E50" s="122"/>
      <c r="F50" s="122"/>
      <c r="G50" s="121" t="s">
        <v>48</v>
      </c>
      <c r="H50" s="122"/>
      <c r="I50" s="122"/>
      <c r="J50" s="122"/>
      <c r="K50" s="122"/>
      <c r="L50" s="37"/>
    </row>
    <row r="51" spans="1:31">
      <c r="B51" s="5"/>
      <c r="L51" s="5"/>
    </row>
    <row r="52" spans="1:31">
      <c r="B52" s="5"/>
      <c r="L52" s="5"/>
    </row>
    <row r="53" spans="1:31">
      <c r="B53" s="5"/>
      <c r="L53" s="5"/>
    </row>
    <row r="54" spans="1:31">
      <c r="B54" s="5"/>
      <c r="L54" s="5"/>
    </row>
    <row r="55" spans="1:31">
      <c r="B55" s="5"/>
      <c r="L55" s="5"/>
    </row>
    <row r="56" spans="1:31">
      <c r="B56" s="5"/>
      <c r="L56" s="5"/>
    </row>
    <row r="57" spans="1:31">
      <c r="B57" s="5"/>
      <c r="L57" s="5"/>
    </row>
    <row r="58" spans="1:31">
      <c r="B58" s="5"/>
      <c r="L58" s="5"/>
    </row>
    <row r="59" spans="1:31">
      <c r="B59" s="5"/>
      <c r="L59" s="5"/>
    </row>
    <row r="60" spans="1:31">
      <c r="B60" s="5"/>
      <c r="L60" s="5"/>
    </row>
    <row r="61" spans="1:31" s="24" customFormat="1" ht="12.75">
      <c r="A61" s="18"/>
      <c r="B61" s="23"/>
      <c r="C61" s="18"/>
      <c r="D61" s="123" t="s">
        <v>49</v>
      </c>
      <c r="E61" s="124"/>
      <c r="F61" s="125" t="s">
        <v>50</v>
      </c>
      <c r="G61" s="123" t="s">
        <v>49</v>
      </c>
      <c r="H61" s="124"/>
      <c r="I61" s="124"/>
      <c r="J61" s="126" t="s">
        <v>50</v>
      </c>
      <c r="K61" s="124"/>
      <c r="L61" s="37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</row>
    <row r="62" spans="1:31">
      <c r="B62" s="5"/>
      <c r="L62" s="5"/>
    </row>
    <row r="63" spans="1:31">
      <c r="B63" s="5"/>
      <c r="L63" s="5"/>
    </row>
    <row r="64" spans="1:31">
      <c r="B64" s="5"/>
      <c r="L64" s="5"/>
    </row>
    <row r="65" spans="1:31" s="24" customFormat="1" ht="12.75">
      <c r="A65" s="18"/>
      <c r="B65" s="23"/>
      <c r="C65" s="18"/>
      <c r="D65" s="121" t="s">
        <v>51</v>
      </c>
      <c r="E65" s="127"/>
      <c r="F65" s="127"/>
      <c r="G65" s="121" t="s">
        <v>52</v>
      </c>
      <c r="H65" s="127"/>
      <c r="I65" s="127"/>
      <c r="J65" s="127"/>
      <c r="K65" s="127"/>
      <c r="L65" s="37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</row>
    <row r="66" spans="1:31">
      <c r="B66" s="5"/>
      <c r="L66" s="5"/>
    </row>
    <row r="67" spans="1:31">
      <c r="B67" s="5"/>
      <c r="L67" s="5"/>
    </row>
    <row r="68" spans="1:31">
      <c r="B68" s="5"/>
      <c r="L68" s="5"/>
    </row>
    <row r="69" spans="1:31">
      <c r="B69" s="5"/>
      <c r="L69" s="5"/>
    </row>
    <row r="70" spans="1:31">
      <c r="B70" s="5"/>
      <c r="L70" s="5"/>
    </row>
    <row r="71" spans="1:31">
      <c r="B71" s="5"/>
      <c r="L71" s="5"/>
    </row>
    <row r="72" spans="1:31">
      <c r="B72" s="5"/>
      <c r="L72" s="5"/>
    </row>
    <row r="73" spans="1:31">
      <c r="B73" s="5"/>
      <c r="L73" s="5"/>
    </row>
    <row r="74" spans="1:31">
      <c r="B74" s="5"/>
      <c r="L74" s="5"/>
    </row>
    <row r="75" spans="1:31">
      <c r="B75" s="5"/>
      <c r="L75" s="5"/>
    </row>
    <row r="76" spans="1:31" s="24" customFormat="1" ht="12.75">
      <c r="A76" s="18"/>
      <c r="B76" s="23"/>
      <c r="C76" s="18"/>
      <c r="D76" s="123" t="s">
        <v>49</v>
      </c>
      <c r="E76" s="124"/>
      <c r="F76" s="125" t="s">
        <v>50</v>
      </c>
      <c r="G76" s="123" t="s">
        <v>49</v>
      </c>
      <c r="H76" s="124"/>
      <c r="I76" s="124"/>
      <c r="J76" s="126" t="s">
        <v>50</v>
      </c>
      <c r="K76" s="124"/>
      <c r="L76" s="37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</row>
    <row r="77" spans="1:31" s="24" customFormat="1" ht="14.45" customHeight="1">
      <c r="A77" s="18"/>
      <c r="B77" s="128"/>
      <c r="C77" s="129"/>
      <c r="D77" s="129"/>
      <c r="E77" s="129"/>
      <c r="F77" s="129"/>
      <c r="G77" s="129"/>
      <c r="H77" s="129"/>
      <c r="I77" s="129"/>
      <c r="J77" s="129"/>
      <c r="K77" s="129"/>
      <c r="L77" s="37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</row>
    <row r="81" spans="1:47" s="24" customFormat="1" ht="6.95" customHeight="1">
      <c r="A81" s="18"/>
      <c r="B81" s="130"/>
      <c r="C81" s="131"/>
      <c r="D81" s="131"/>
      <c r="E81" s="131"/>
      <c r="F81" s="131"/>
      <c r="G81" s="131"/>
      <c r="H81" s="131"/>
      <c r="I81" s="131"/>
      <c r="J81" s="131"/>
      <c r="K81" s="131"/>
      <c r="L81" s="37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</row>
    <row r="82" spans="1:47" s="24" customFormat="1" ht="24.95" customHeight="1">
      <c r="A82" s="18"/>
      <c r="B82" s="19"/>
      <c r="C82" s="8" t="s">
        <v>99</v>
      </c>
      <c r="D82" s="20"/>
      <c r="E82" s="20"/>
      <c r="F82" s="20"/>
      <c r="G82" s="20"/>
      <c r="H82" s="20"/>
      <c r="I82" s="20"/>
      <c r="J82" s="20"/>
      <c r="K82" s="20"/>
      <c r="L82" s="37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</row>
    <row r="83" spans="1:47" s="24" customFormat="1" ht="6.95" customHeight="1">
      <c r="A83" s="18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37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</row>
    <row r="84" spans="1:47" s="24" customFormat="1" ht="12" customHeight="1">
      <c r="A84" s="18"/>
      <c r="B84" s="19"/>
      <c r="C84" s="13" t="s">
        <v>16</v>
      </c>
      <c r="D84" s="20"/>
      <c r="E84" s="20"/>
      <c r="F84" s="20"/>
      <c r="G84" s="20"/>
      <c r="H84" s="20"/>
      <c r="I84" s="20"/>
      <c r="J84" s="20"/>
      <c r="K84" s="20"/>
      <c r="L84" s="37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</row>
    <row r="85" spans="1:47" s="24" customFormat="1" ht="16.5" customHeight="1">
      <c r="A85" s="18"/>
      <c r="B85" s="19"/>
      <c r="C85" s="20"/>
      <c r="D85" s="20"/>
      <c r="E85" s="250" t="str">
        <f>E7</f>
        <v>Šamorín projektantský rozpočet</v>
      </c>
      <c r="F85" s="251"/>
      <c r="G85" s="251"/>
      <c r="H85" s="251"/>
      <c r="I85" s="20"/>
      <c r="J85" s="20"/>
      <c r="K85" s="20"/>
      <c r="L85" s="37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</row>
    <row r="86" spans="1:47" s="24" customFormat="1" ht="12" customHeight="1">
      <c r="A86" s="18"/>
      <c r="B86" s="19"/>
      <c r="C86" s="13" t="s">
        <v>98</v>
      </c>
      <c r="D86" s="20"/>
      <c r="E86" s="20"/>
      <c r="F86" s="20"/>
      <c r="G86" s="20"/>
      <c r="H86" s="20"/>
      <c r="I86" s="20"/>
      <c r="J86" s="20"/>
      <c r="K86" s="20"/>
      <c r="L86" s="37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</row>
    <row r="87" spans="1:47" s="24" customFormat="1" ht="16.5" customHeight="1">
      <c r="A87" s="18"/>
      <c r="B87" s="19"/>
      <c r="C87" s="20"/>
      <c r="D87" s="20"/>
      <c r="E87" s="224" t="str">
        <f>E9</f>
        <v>D.1.4.3/1 - Vzduchotechnika</v>
      </c>
      <c r="F87" s="249"/>
      <c r="G87" s="249"/>
      <c r="H87" s="249"/>
      <c r="I87" s="20"/>
      <c r="J87" s="20"/>
      <c r="K87" s="20"/>
      <c r="L87" s="37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</row>
    <row r="88" spans="1:47" s="24" customFormat="1" ht="6.95" customHeight="1">
      <c r="A88" s="18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37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</row>
    <row r="89" spans="1:47" s="24" customFormat="1" ht="12" customHeight="1">
      <c r="A89" s="18"/>
      <c r="B89" s="19"/>
      <c r="C89" s="13" t="s">
        <v>20</v>
      </c>
      <c r="D89" s="20"/>
      <c r="E89" s="20"/>
      <c r="F89" s="14" t="str">
        <f>F12</f>
        <v>Kotelna Šamorín</v>
      </c>
      <c r="G89" s="20"/>
      <c r="H89" s="20"/>
      <c r="I89" s="13" t="s">
        <v>22</v>
      </c>
      <c r="J89" s="132" t="str">
        <f>IF(J12="","",J12)</f>
        <v>25. 1. 2022</v>
      </c>
      <c r="K89" s="20"/>
      <c r="L89" s="37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</row>
    <row r="90" spans="1:47" s="24" customFormat="1" ht="6.95" customHeight="1">
      <c r="A90" s="18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37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</row>
    <row r="91" spans="1:47" s="24" customFormat="1" ht="15.2" customHeight="1">
      <c r="A91" s="18"/>
      <c r="B91" s="19"/>
      <c r="C91" s="13" t="s">
        <v>24</v>
      </c>
      <c r="D91" s="20"/>
      <c r="E91" s="20"/>
      <c r="F91" s="14" t="str">
        <f>E15</f>
        <v xml:space="preserve"> </v>
      </c>
      <c r="G91" s="20"/>
      <c r="H91" s="20"/>
      <c r="I91" s="13" t="s">
        <v>30</v>
      </c>
      <c r="J91" s="133" t="str">
        <f>E21</f>
        <v xml:space="preserve"> </v>
      </c>
      <c r="K91" s="20"/>
      <c r="L91" s="37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</row>
    <row r="92" spans="1:47" s="24" customFormat="1" ht="15.2" customHeight="1">
      <c r="A92" s="18"/>
      <c r="B92" s="19"/>
      <c r="C92" s="13" t="s">
        <v>28</v>
      </c>
      <c r="D92" s="20"/>
      <c r="E92" s="20"/>
      <c r="F92" s="14" t="str">
        <f>IF(E18="","",E18)</f>
        <v>Vyplň údaj</v>
      </c>
      <c r="G92" s="20"/>
      <c r="H92" s="20"/>
      <c r="I92" s="13" t="s">
        <v>32</v>
      </c>
      <c r="J92" s="133" t="str">
        <f>E24</f>
        <v xml:space="preserve"> </v>
      </c>
      <c r="K92" s="20"/>
      <c r="L92" s="37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</row>
    <row r="93" spans="1:47" s="24" customFormat="1" ht="10.35" customHeight="1">
      <c r="A93" s="18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37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</row>
    <row r="94" spans="1:47" s="24" customFormat="1" ht="29.25" customHeight="1">
      <c r="A94" s="18"/>
      <c r="B94" s="19"/>
      <c r="C94" s="134" t="s">
        <v>100</v>
      </c>
      <c r="D94" s="135"/>
      <c r="E94" s="135"/>
      <c r="F94" s="135"/>
      <c r="G94" s="135"/>
      <c r="H94" s="135"/>
      <c r="I94" s="135"/>
      <c r="J94" s="136" t="s">
        <v>101</v>
      </c>
      <c r="K94" s="135"/>
      <c r="L94" s="37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</row>
    <row r="95" spans="1:47" s="24" customFormat="1" ht="10.35" customHeight="1">
      <c r="A95" s="18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37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</row>
    <row r="96" spans="1:47" s="24" customFormat="1" ht="22.9" customHeight="1">
      <c r="A96" s="18"/>
      <c r="B96" s="19"/>
      <c r="C96" s="137" t="s">
        <v>102</v>
      </c>
      <c r="D96" s="20"/>
      <c r="E96" s="20"/>
      <c r="F96" s="20"/>
      <c r="G96" s="20"/>
      <c r="H96" s="20"/>
      <c r="I96" s="20"/>
      <c r="J96" s="138">
        <f>J119</f>
        <v>0</v>
      </c>
      <c r="K96" s="20"/>
      <c r="L96" s="37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U96" s="2" t="s">
        <v>103</v>
      </c>
    </row>
    <row r="97" spans="1:31" s="139" customFormat="1" ht="24.95" customHeight="1">
      <c r="B97" s="140"/>
      <c r="C97" s="141"/>
      <c r="D97" s="142" t="s">
        <v>164</v>
      </c>
      <c r="E97" s="143"/>
      <c r="F97" s="143"/>
      <c r="G97" s="143"/>
      <c r="H97" s="143"/>
      <c r="I97" s="143"/>
      <c r="J97" s="144">
        <f>J120</f>
        <v>0</v>
      </c>
      <c r="K97" s="141"/>
      <c r="L97" s="145"/>
    </row>
    <row r="98" spans="1:31" s="139" customFormat="1" ht="24.95" customHeight="1">
      <c r="B98" s="140"/>
      <c r="C98" s="141"/>
      <c r="D98" s="142" t="s">
        <v>165</v>
      </c>
      <c r="E98" s="143"/>
      <c r="F98" s="143"/>
      <c r="G98" s="143"/>
      <c r="H98" s="143"/>
      <c r="I98" s="143"/>
      <c r="J98" s="144">
        <f>J171</f>
        <v>0</v>
      </c>
      <c r="K98" s="141"/>
      <c r="L98" s="145"/>
    </row>
    <row r="99" spans="1:31" s="139" customFormat="1" ht="24.95" customHeight="1">
      <c r="B99" s="140"/>
      <c r="C99" s="141"/>
      <c r="D99" s="142" t="s">
        <v>166</v>
      </c>
      <c r="E99" s="143"/>
      <c r="F99" s="143"/>
      <c r="G99" s="143"/>
      <c r="H99" s="143"/>
      <c r="I99" s="143"/>
      <c r="J99" s="144">
        <f>J204</f>
        <v>0</v>
      </c>
      <c r="K99" s="141"/>
      <c r="L99" s="145"/>
    </row>
    <row r="100" spans="1:31" s="24" customFormat="1" ht="21.75" customHeight="1">
      <c r="A100" s="18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37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</row>
    <row r="101" spans="1:31" s="24" customFormat="1" ht="6.95" customHeight="1">
      <c r="A101" s="18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37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</row>
    <row r="105" spans="1:31" s="24" customFormat="1" ht="6.95" customHeight="1">
      <c r="A105" s="18"/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7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</row>
    <row r="106" spans="1:31" s="24" customFormat="1" ht="24.95" customHeight="1">
      <c r="A106" s="18"/>
      <c r="B106" s="19"/>
      <c r="C106" s="8" t="s">
        <v>104</v>
      </c>
      <c r="D106" s="20"/>
      <c r="E106" s="20"/>
      <c r="F106" s="20"/>
      <c r="G106" s="20"/>
      <c r="H106" s="20"/>
      <c r="I106" s="20"/>
      <c r="J106" s="20"/>
      <c r="K106" s="20"/>
      <c r="L106" s="37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</row>
    <row r="107" spans="1:31" s="24" customFormat="1" ht="6.95" customHeight="1">
      <c r="A107" s="18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37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</row>
    <row r="108" spans="1:31" s="24" customFormat="1" ht="12" customHeight="1">
      <c r="A108" s="18"/>
      <c r="B108" s="19"/>
      <c r="C108" s="13" t="s">
        <v>16</v>
      </c>
      <c r="D108" s="20"/>
      <c r="E108" s="20"/>
      <c r="F108" s="20"/>
      <c r="G108" s="20"/>
      <c r="H108" s="20"/>
      <c r="I108" s="20"/>
      <c r="J108" s="20"/>
      <c r="K108" s="20"/>
      <c r="L108" s="37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</row>
    <row r="109" spans="1:31" s="24" customFormat="1" ht="16.5" customHeight="1">
      <c r="A109" s="18"/>
      <c r="B109" s="19"/>
      <c r="C109" s="20"/>
      <c r="D109" s="20"/>
      <c r="E109" s="250" t="str">
        <f>E7</f>
        <v>Šamorín projektantský rozpočet</v>
      </c>
      <c r="F109" s="251"/>
      <c r="G109" s="251"/>
      <c r="H109" s="251"/>
      <c r="I109" s="20"/>
      <c r="J109" s="20"/>
      <c r="K109" s="20"/>
      <c r="L109" s="37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</row>
    <row r="110" spans="1:31" s="24" customFormat="1" ht="12" customHeight="1">
      <c r="A110" s="18"/>
      <c r="B110" s="19"/>
      <c r="C110" s="13" t="s">
        <v>98</v>
      </c>
      <c r="D110" s="20"/>
      <c r="E110" s="20"/>
      <c r="F110" s="20"/>
      <c r="G110" s="20"/>
      <c r="H110" s="20"/>
      <c r="I110" s="20"/>
      <c r="J110" s="20"/>
      <c r="K110" s="20"/>
      <c r="L110" s="37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</row>
    <row r="111" spans="1:31" s="24" customFormat="1" ht="16.5" customHeight="1">
      <c r="A111" s="18"/>
      <c r="B111" s="19"/>
      <c r="C111" s="20"/>
      <c r="D111" s="20"/>
      <c r="E111" s="224" t="str">
        <f>E9</f>
        <v>D.1.4.3/1 - Vzduchotechnika</v>
      </c>
      <c r="F111" s="249"/>
      <c r="G111" s="249"/>
      <c r="H111" s="249"/>
      <c r="I111" s="20"/>
      <c r="J111" s="20"/>
      <c r="K111" s="20"/>
      <c r="L111" s="37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</row>
    <row r="112" spans="1:31" s="24" customFormat="1" ht="6.95" customHeight="1">
      <c r="A112" s="18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37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</row>
    <row r="113" spans="1:65" s="24" customFormat="1" ht="12" customHeight="1">
      <c r="A113" s="18"/>
      <c r="B113" s="19"/>
      <c r="C113" s="13" t="s">
        <v>20</v>
      </c>
      <c r="D113" s="20"/>
      <c r="E113" s="20"/>
      <c r="F113" s="14" t="str">
        <f>F12</f>
        <v>Kotelna Šamorín</v>
      </c>
      <c r="G113" s="20"/>
      <c r="H113" s="20"/>
      <c r="I113" s="13" t="s">
        <v>22</v>
      </c>
      <c r="J113" s="132" t="str">
        <f>IF(J12="","",J12)</f>
        <v>25. 1. 2022</v>
      </c>
      <c r="K113" s="20"/>
      <c r="L113" s="37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</row>
    <row r="114" spans="1:65" s="24" customFormat="1" ht="6.95" customHeight="1">
      <c r="A114" s="18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37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</row>
    <row r="115" spans="1:65" s="24" customFormat="1" ht="15.2" customHeight="1">
      <c r="A115" s="18"/>
      <c r="B115" s="19"/>
      <c r="C115" s="13" t="s">
        <v>24</v>
      </c>
      <c r="D115" s="20"/>
      <c r="E115" s="20"/>
      <c r="F115" s="14" t="str">
        <f>E15</f>
        <v xml:space="preserve"> </v>
      </c>
      <c r="G115" s="20"/>
      <c r="H115" s="20"/>
      <c r="I115" s="13" t="s">
        <v>30</v>
      </c>
      <c r="J115" s="133" t="str">
        <f>E21</f>
        <v xml:space="preserve"> </v>
      </c>
      <c r="K115" s="20"/>
      <c r="L115" s="37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</row>
    <row r="116" spans="1:65" s="24" customFormat="1" ht="15.2" customHeight="1">
      <c r="A116" s="18"/>
      <c r="B116" s="19"/>
      <c r="C116" s="13" t="s">
        <v>28</v>
      </c>
      <c r="D116" s="20"/>
      <c r="E116" s="20"/>
      <c r="F116" s="14" t="str">
        <f>IF(E18="","",E18)</f>
        <v>Vyplň údaj</v>
      </c>
      <c r="G116" s="20"/>
      <c r="H116" s="20"/>
      <c r="I116" s="13" t="s">
        <v>32</v>
      </c>
      <c r="J116" s="133" t="str">
        <f>E24</f>
        <v xml:space="preserve"> </v>
      </c>
      <c r="K116" s="20"/>
      <c r="L116" s="37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</row>
    <row r="117" spans="1:65" s="24" customFormat="1" ht="10.35" customHeight="1">
      <c r="A117" s="18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37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</row>
    <row r="118" spans="1:65" s="153" customFormat="1" ht="29.25" customHeight="1">
      <c r="A118" s="146"/>
      <c r="B118" s="147"/>
      <c r="C118" s="148" t="s">
        <v>105</v>
      </c>
      <c r="D118" s="149" t="s">
        <v>59</v>
      </c>
      <c r="E118" s="149" t="s">
        <v>55</v>
      </c>
      <c r="F118" s="149" t="s">
        <v>56</v>
      </c>
      <c r="G118" s="149" t="s">
        <v>106</v>
      </c>
      <c r="H118" s="149" t="s">
        <v>107</v>
      </c>
      <c r="I118" s="149" t="s">
        <v>108</v>
      </c>
      <c r="J118" s="150" t="s">
        <v>101</v>
      </c>
      <c r="K118" s="151" t="s">
        <v>109</v>
      </c>
      <c r="L118" s="152"/>
      <c r="M118" s="62" t="s">
        <v>1</v>
      </c>
      <c r="N118" s="63" t="s">
        <v>38</v>
      </c>
      <c r="O118" s="63" t="s">
        <v>110</v>
      </c>
      <c r="P118" s="63" t="s">
        <v>111</v>
      </c>
      <c r="Q118" s="63" t="s">
        <v>112</v>
      </c>
      <c r="R118" s="63" t="s">
        <v>113</v>
      </c>
      <c r="S118" s="63" t="s">
        <v>114</v>
      </c>
      <c r="T118" s="64" t="s">
        <v>115</v>
      </c>
      <c r="U118" s="146"/>
      <c r="V118" s="146"/>
      <c r="W118" s="146"/>
      <c r="X118" s="146"/>
      <c r="Y118" s="146"/>
      <c r="Z118" s="146"/>
      <c r="AA118" s="146"/>
      <c r="AB118" s="146"/>
      <c r="AC118" s="146"/>
      <c r="AD118" s="146"/>
      <c r="AE118" s="146"/>
    </row>
    <row r="119" spans="1:65" s="24" customFormat="1" ht="22.9" customHeight="1">
      <c r="A119" s="18"/>
      <c r="B119" s="19"/>
      <c r="C119" s="70" t="s">
        <v>116</v>
      </c>
      <c r="D119" s="20"/>
      <c r="E119" s="20"/>
      <c r="F119" s="20"/>
      <c r="G119" s="20"/>
      <c r="H119" s="20"/>
      <c r="I119" s="20"/>
      <c r="J119" s="154">
        <f>BK119</f>
        <v>0</v>
      </c>
      <c r="K119" s="20"/>
      <c r="L119" s="23"/>
      <c r="M119" s="65"/>
      <c r="N119" s="155"/>
      <c r="O119" s="66"/>
      <c r="P119" s="156">
        <f>P120+P171+P204</f>
        <v>0</v>
      </c>
      <c r="Q119" s="66"/>
      <c r="R119" s="156">
        <f>R120+R171+R204</f>
        <v>0</v>
      </c>
      <c r="S119" s="66"/>
      <c r="T119" s="157">
        <f>T120+T171+T204</f>
        <v>0</v>
      </c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T119" s="2" t="s">
        <v>73</v>
      </c>
      <c r="AU119" s="2" t="s">
        <v>103</v>
      </c>
      <c r="BK119" s="158">
        <f>BK120+BK171+BK204</f>
        <v>0</v>
      </c>
    </row>
    <row r="120" spans="1:65" s="159" customFormat="1" ht="25.9" customHeight="1">
      <c r="B120" s="160"/>
      <c r="C120" s="161"/>
      <c r="D120" s="162" t="s">
        <v>73</v>
      </c>
      <c r="E120" s="163" t="s">
        <v>167</v>
      </c>
      <c r="F120" s="163" t="s">
        <v>168</v>
      </c>
      <c r="G120" s="161"/>
      <c r="H120" s="161"/>
      <c r="I120" s="164"/>
      <c r="J120" s="165">
        <f>BK120</f>
        <v>0</v>
      </c>
      <c r="K120" s="161"/>
      <c r="L120" s="166"/>
      <c r="M120" s="167"/>
      <c r="N120" s="168"/>
      <c r="O120" s="168"/>
      <c r="P120" s="169">
        <f>SUM(P121:P170)</f>
        <v>0</v>
      </c>
      <c r="Q120" s="168"/>
      <c r="R120" s="169">
        <f>SUM(R121:R170)</f>
        <v>0</v>
      </c>
      <c r="S120" s="168"/>
      <c r="T120" s="170">
        <f>SUM(T121:T170)</f>
        <v>0</v>
      </c>
      <c r="AR120" s="171" t="s">
        <v>82</v>
      </c>
      <c r="AT120" s="172" t="s">
        <v>73</v>
      </c>
      <c r="AU120" s="172" t="s">
        <v>74</v>
      </c>
      <c r="AY120" s="171" t="s">
        <v>117</v>
      </c>
      <c r="BK120" s="173">
        <f>SUM(BK121:BK170)</f>
        <v>0</v>
      </c>
    </row>
    <row r="121" spans="1:65" s="24" customFormat="1" ht="16.5" customHeight="1">
      <c r="A121" s="18"/>
      <c r="B121" s="19"/>
      <c r="C121" s="174" t="s">
        <v>82</v>
      </c>
      <c r="D121" s="174" t="s">
        <v>118</v>
      </c>
      <c r="E121" s="175" t="s">
        <v>169</v>
      </c>
      <c r="F121" s="176" t="s">
        <v>170</v>
      </c>
      <c r="G121" s="177" t="s">
        <v>135</v>
      </c>
      <c r="H121" s="178">
        <v>2</v>
      </c>
      <c r="I121" s="179"/>
      <c r="J121" s="180">
        <f>ROUND(I121*H121,2)</f>
        <v>0</v>
      </c>
      <c r="K121" s="181"/>
      <c r="L121" s="182"/>
      <c r="M121" s="183" t="s">
        <v>1</v>
      </c>
      <c r="N121" s="184" t="s">
        <v>39</v>
      </c>
      <c r="O121" s="58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6">
        <f>S121*H121</f>
        <v>0</v>
      </c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R121" s="187" t="s">
        <v>128</v>
      </c>
      <c r="AT121" s="187" t="s">
        <v>118</v>
      </c>
      <c r="AU121" s="187" t="s">
        <v>82</v>
      </c>
      <c r="AY121" s="2" t="s">
        <v>117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2" t="s">
        <v>82</v>
      </c>
      <c r="BK121" s="188">
        <f>ROUND(I121*H121,2)</f>
        <v>0</v>
      </c>
      <c r="BL121" s="2" t="s">
        <v>123</v>
      </c>
      <c r="BM121" s="187" t="s">
        <v>171</v>
      </c>
    </row>
    <row r="122" spans="1:65" s="24" customFormat="1">
      <c r="A122" s="18"/>
      <c r="B122" s="19"/>
      <c r="C122" s="20"/>
      <c r="D122" s="189" t="s">
        <v>121</v>
      </c>
      <c r="E122" s="20"/>
      <c r="F122" s="190" t="s">
        <v>170</v>
      </c>
      <c r="G122" s="20"/>
      <c r="H122" s="20"/>
      <c r="I122" s="191"/>
      <c r="J122" s="20"/>
      <c r="K122" s="20"/>
      <c r="L122" s="23"/>
      <c r="M122" s="192"/>
      <c r="N122" s="193"/>
      <c r="O122" s="58"/>
      <c r="P122" s="58"/>
      <c r="Q122" s="58"/>
      <c r="R122" s="58"/>
      <c r="S122" s="58"/>
      <c r="T122" s="59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T122" s="2" t="s">
        <v>121</v>
      </c>
      <c r="AU122" s="2" t="s">
        <v>82</v>
      </c>
    </row>
    <row r="123" spans="1:65" s="24" customFormat="1" ht="16.5" customHeight="1">
      <c r="A123" s="18"/>
      <c r="B123" s="19"/>
      <c r="C123" s="174" t="s">
        <v>84</v>
      </c>
      <c r="D123" s="174" t="s">
        <v>118</v>
      </c>
      <c r="E123" s="175" t="s">
        <v>172</v>
      </c>
      <c r="F123" s="176" t="s">
        <v>173</v>
      </c>
      <c r="G123" s="177" t="s">
        <v>135</v>
      </c>
      <c r="H123" s="178">
        <v>2</v>
      </c>
      <c r="I123" s="179"/>
      <c r="J123" s="180">
        <f>ROUND(I123*H123,2)</f>
        <v>0</v>
      </c>
      <c r="K123" s="181"/>
      <c r="L123" s="182"/>
      <c r="M123" s="183" t="s">
        <v>1</v>
      </c>
      <c r="N123" s="184" t="s">
        <v>39</v>
      </c>
      <c r="O123" s="58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R123" s="187" t="s">
        <v>128</v>
      </c>
      <c r="AT123" s="187" t="s">
        <v>118</v>
      </c>
      <c r="AU123" s="187" t="s">
        <v>82</v>
      </c>
      <c r="AY123" s="2" t="s">
        <v>117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2" t="s">
        <v>82</v>
      </c>
      <c r="BK123" s="188">
        <f>ROUND(I123*H123,2)</f>
        <v>0</v>
      </c>
      <c r="BL123" s="2" t="s">
        <v>123</v>
      </c>
      <c r="BM123" s="187" t="s">
        <v>174</v>
      </c>
    </row>
    <row r="124" spans="1:65" s="24" customFormat="1">
      <c r="A124" s="18"/>
      <c r="B124" s="19"/>
      <c r="C124" s="20"/>
      <c r="D124" s="189" t="s">
        <v>121</v>
      </c>
      <c r="E124" s="20"/>
      <c r="F124" s="190" t="s">
        <v>173</v>
      </c>
      <c r="G124" s="20"/>
      <c r="H124" s="20"/>
      <c r="I124" s="191"/>
      <c r="J124" s="20"/>
      <c r="K124" s="20"/>
      <c r="L124" s="23"/>
      <c r="M124" s="192"/>
      <c r="N124" s="193"/>
      <c r="O124" s="58"/>
      <c r="P124" s="58"/>
      <c r="Q124" s="58"/>
      <c r="R124" s="58"/>
      <c r="S124" s="58"/>
      <c r="T124" s="59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T124" s="2" t="s">
        <v>121</v>
      </c>
      <c r="AU124" s="2" t="s">
        <v>82</v>
      </c>
    </row>
    <row r="125" spans="1:65" s="24" customFormat="1" ht="16.5" customHeight="1">
      <c r="A125" s="18"/>
      <c r="B125" s="19"/>
      <c r="C125" s="174" t="s">
        <v>122</v>
      </c>
      <c r="D125" s="174" t="s">
        <v>118</v>
      </c>
      <c r="E125" s="175" t="s">
        <v>175</v>
      </c>
      <c r="F125" s="176" t="s">
        <v>176</v>
      </c>
      <c r="G125" s="177" t="s">
        <v>135</v>
      </c>
      <c r="H125" s="178">
        <v>2</v>
      </c>
      <c r="I125" s="179"/>
      <c r="J125" s="180">
        <f>ROUND(I125*H125,2)</f>
        <v>0</v>
      </c>
      <c r="K125" s="181"/>
      <c r="L125" s="182"/>
      <c r="M125" s="183" t="s">
        <v>1</v>
      </c>
      <c r="N125" s="184" t="s">
        <v>39</v>
      </c>
      <c r="O125" s="58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R125" s="187" t="s">
        <v>128</v>
      </c>
      <c r="AT125" s="187" t="s">
        <v>118</v>
      </c>
      <c r="AU125" s="187" t="s">
        <v>82</v>
      </c>
      <c r="AY125" s="2" t="s">
        <v>117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2" t="s">
        <v>82</v>
      </c>
      <c r="BK125" s="188">
        <f>ROUND(I125*H125,2)</f>
        <v>0</v>
      </c>
      <c r="BL125" s="2" t="s">
        <v>123</v>
      </c>
      <c r="BM125" s="187" t="s">
        <v>177</v>
      </c>
    </row>
    <row r="126" spans="1:65" s="24" customFormat="1">
      <c r="A126" s="18"/>
      <c r="B126" s="19"/>
      <c r="C126" s="20"/>
      <c r="D126" s="189" t="s">
        <v>121</v>
      </c>
      <c r="E126" s="20"/>
      <c r="F126" s="190" t="s">
        <v>176</v>
      </c>
      <c r="G126" s="20"/>
      <c r="H126" s="20"/>
      <c r="I126" s="191"/>
      <c r="J126" s="20"/>
      <c r="K126" s="20"/>
      <c r="L126" s="23"/>
      <c r="M126" s="192"/>
      <c r="N126" s="193"/>
      <c r="O126" s="58"/>
      <c r="P126" s="58"/>
      <c r="Q126" s="58"/>
      <c r="R126" s="58"/>
      <c r="S126" s="58"/>
      <c r="T126" s="59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T126" s="2" t="s">
        <v>121</v>
      </c>
      <c r="AU126" s="2" t="s">
        <v>82</v>
      </c>
    </row>
    <row r="127" spans="1:65" s="24" customFormat="1" ht="16.5" customHeight="1">
      <c r="A127" s="18"/>
      <c r="B127" s="19"/>
      <c r="C127" s="174" t="s">
        <v>123</v>
      </c>
      <c r="D127" s="174" t="s">
        <v>118</v>
      </c>
      <c r="E127" s="175" t="s">
        <v>178</v>
      </c>
      <c r="F127" s="176" t="s">
        <v>179</v>
      </c>
      <c r="G127" s="177" t="s">
        <v>135</v>
      </c>
      <c r="H127" s="178">
        <v>2</v>
      </c>
      <c r="I127" s="179"/>
      <c r="J127" s="180">
        <f>ROUND(I127*H127,2)</f>
        <v>0</v>
      </c>
      <c r="K127" s="181"/>
      <c r="L127" s="182"/>
      <c r="M127" s="183" t="s">
        <v>1</v>
      </c>
      <c r="N127" s="184" t="s">
        <v>39</v>
      </c>
      <c r="O127" s="58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R127" s="187" t="s">
        <v>128</v>
      </c>
      <c r="AT127" s="187" t="s">
        <v>118</v>
      </c>
      <c r="AU127" s="187" t="s">
        <v>82</v>
      </c>
      <c r="AY127" s="2" t="s">
        <v>117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2" t="s">
        <v>82</v>
      </c>
      <c r="BK127" s="188">
        <f>ROUND(I127*H127,2)</f>
        <v>0</v>
      </c>
      <c r="BL127" s="2" t="s">
        <v>123</v>
      </c>
      <c r="BM127" s="187" t="s">
        <v>180</v>
      </c>
    </row>
    <row r="128" spans="1:65" s="24" customFormat="1">
      <c r="A128" s="18"/>
      <c r="B128" s="19"/>
      <c r="C128" s="20"/>
      <c r="D128" s="189" t="s">
        <v>121</v>
      </c>
      <c r="E128" s="20"/>
      <c r="F128" s="190" t="s">
        <v>179</v>
      </c>
      <c r="G128" s="20"/>
      <c r="H128" s="20"/>
      <c r="I128" s="191"/>
      <c r="J128" s="20"/>
      <c r="K128" s="20"/>
      <c r="L128" s="23"/>
      <c r="M128" s="192"/>
      <c r="N128" s="193"/>
      <c r="O128" s="58"/>
      <c r="P128" s="58"/>
      <c r="Q128" s="58"/>
      <c r="R128" s="58"/>
      <c r="S128" s="58"/>
      <c r="T128" s="59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T128" s="2" t="s">
        <v>121</v>
      </c>
      <c r="AU128" s="2" t="s">
        <v>82</v>
      </c>
    </row>
    <row r="129" spans="1:65" s="24" customFormat="1" ht="16.5" customHeight="1">
      <c r="A129" s="18"/>
      <c r="B129" s="19"/>
      <c r="C129" s="174" t="s">
        <v>125</v>
      </c>
      <c r="D129" s="174" t="s">
        <v>118</v>
      </c>
      <c r="E129" s="175" t="s">
        <v>181</v>
      </c>
      <c r="F129" s="176" t="s">
        <v>182</v>
      </c>
      <c r="G129" s="177" t="s">
        <v>135</v>
      </c>
      <c r="H129" s="178">
        <v>2</v>
      </c>
      <c r="I129" s="179"/>
      <c r="J129" s="180">
        <f>ROUND(I129*H129,2)</f>
        <v>0</v>
      </c>
      <c r="K129" s="181"/>
      <c r="L129" s="182"/>
      <c r="M129" s="183" t="s">
        <v>1</v>
      </c>
      <c r="N129" s="184" t="s">
        <v>39</v>
      </c>
      <c r="O129" s="58"/>
      <c r="P129" s="185">
        <f>O129*H129</f>
        <v>0</v>
      </c>
      <c r="Q129" s="185">
        <v>0</v>
      </c>
      <c r="R129" s="185">
        <f>Q129*H129</f>
        <v>0</v>
      </c>
      <c r="S129" s="185">
        <v>0</v>
      </c>
      <c r="T129" s="186">
        <f>S129*H129</f>
        <v>0</v>
      </c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R129" s="187" t="s">
        <v>128</v>
      </c>
      <c r="AT129" s="187" t="s">
        <v>118</v>
      </c>
      <c r="AU129" s="187" t="s">
        <v>82</v>
      </c>
      <c r="AY129" s="2" t="s">
        <v>117</v>
      </c>
      <c r="BE129" s="188">
        <f>IF(N129="základní",J129,0)</f>
        <v>0</v>
      </c>
      <c r="BF129" s="188">
        <f>IF(N129="snížená",J129,0)</f>
        <v>0</v>
      </c>
      <c r="BG129" s="188">
        <f>IF(N129="zákl. přenesená",J129,0)</f>
        <v>0</v>
      </c>
      <c r="BH129" s="188">
        <f>IF(N129="sníž. přenesená",J129,0)</f>
        <v>0</v>
      </c>
      <c r="BI129" s="188">
        <f>IF(N129="nulová",J129,0)</f>
        <v>0</v>
      </c>
      <c r="BJ129" s="2" t="s">
        <v>82</v>
      </c>
      <c r="BK129" s="188">
        <f>ROUND(I129*H129,2)</f>
        <v>0</v>
      </c>
      <c r="BL129" s="2" t="s">
        <v>123</v>
      </c>
      <c r="BM129" s="187" t="s">
        <v>183</v>
      </c>
    </row>
    <row r="130" spans="1:65" s="24" customFormat="1">
      <c r="A130" s="18"/>
      <c r="B130" s="19"/>
      <c r="C130" s="20"/>
      <c r="D130" s="189" t="s">
        <v>121</v>
      </c>
      <c r="E130" s="20"/>
      <c r="F130" s="190" t="s">
        <v>182</v>
      </c>
      <c r="G130" s="20"/>
      <c r="H130" s="20"/>
      <c r="I130" s="191"/>
      <c r="J130" s="20"/>
      <c r="K130" s="20"/>
      <c r="L130" s="23"/>
      <c r="M130" s="192"/>
      <c r="N130" s="193"/>
      <c r="O130" s="58"/>
      <c r="P130" s="58"/>
      <c r="Q130" s="58"/>
      <c r="R130" s="58"/>
      <c r="S130" s="58"/>
      <c r="T130" s="59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T130" s="2" t="s">
        <v>121</v>
      </c>
      <c r="AU130" s="2" t="s">
        <v>82</v>
      </c>
    </row>
    <row r="131" spans="1:65" s="24" customFormat="1" ht="16.5" customHeight="1">
      <c r="A131" s="18"/>
      <c r="B131" s="19"/>
      <c r="C131" s="174" t="s">
        <v>126</v>
      </c>
      <c r="D131" s="174" t="s">
        <v>118</v>
      </c>
      <c r="E131" s="175" t="s">
        <v>184</v>
      </c>
      <c r="F131" s="176" t="s">
        <v>185</v>
      </c>
      <c r="G131" s="177" t="s">
        <v>135</v>
      </c>
      <c r="H131" s="178">
        <v>4</v>
      </c>
      <c r="I131" s="179"/>
      <c r="J131" s="180">
        <f>ROUND(I131*H131,2)</f>
        <v>0</v>
      </c>
      <c r="K131" s="181"/>
      <c r="L131" s="182"/>
      <c r="M131" s="183" t="s">
        <v>1</v>
      </c>
      <c r="N131" s="184" t="s">
        <v>39</v>
      </c>
      <c r="O131" s="58"/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R131" s="187" t="s">
        <v>128</v>
      </c>
      <c r="AT131" s="187" t="s">
        <v>118</v>
      </c>
      <c r="AU131" s="187" t="s">
        <v>82</v>
      </c>
      <c r="AY131" s="2" t="s">
        <v>117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2" t="s">
        <v>82</v>
      </c>
      <c r="BK131" s="188">
        <f>ROUND(I131*H131,2)</f>
        <v>0</v>
      </c>
      <c r="BL131" s="2" t="s">
        <v>123</v>
      </c>
      <c r="BM131" s="187" t="s">
        <v>186</v>
      </c>
    </row>
    <row r="132" spans="1:65" s="24" customFormat="1">
      <c r="A132" s="18"/>
      <c r="B132" s="19"/>
      <c r="C132" s="20"/>
      <c r="D132" s="189" t="s">
        <v>121</v>
      </c>
      <c r="E132" s="20"/>
      <c r="F132" s="190" t="s">
        <v>185</v>
      </c>
      <c r="G132" s="20"/>
      <c r="H132" s="20"/>
      <c r="I132" s="191"/>
      <c r="J132" s="20"/>
      <c r="K132" s="20"/>
      <c r="L132" s="23"/>
      <c r="M132" s="192"/>
      <c r="N132" s="193"/>
      <c r="O132" s="58"/>
      <c r="P132" s="58"/>
      <c r="Q132" s="58"/>
      <c r="R132" s="58"/>
      <c r="S132" s="58"/>
      <c r="T132" s="59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T132" s="2" t="s">
        <v>121</v>
      </c>
      <c r="AU132" s="2" t="s">
        <v>82</v>
      </c>
    </row>
    <row r="133" spans="1:65" s="24" customFormat="1" ht="16.5" customHeight="1">
      <c r="A133" s="18"/>
      <c r="B133" s="19"/>
      <c r="C133" s="174" t="s">
        <v>127</v>
      </c>
      <c r="D133" s="174" t="s">
        <v>118</v>
      </c>
      <c r="E133" s="175" t="s">
        <v>187</v>
      </c>
      <c r="F133" s="176" t="s">
        <v>188</v>
      </c>
      <c r="G133" s="177" t="s">
        <v>135</v>
      </c>
      <c r="H133" s="178">
        <v>72</v>
      </c>
      <c r="I133" s="179"/>
      <c r="J133" s="180">
        <f>ROUND(I133*H133,2)</f>
        <v>0</v>
      </c>
      <c r="K133" s="181"/>
      <c r="L133" s="182"/>
      <c r="M133" s="183" t="s">
        <v>1</v>
      </c>
      <c r="N133" s="184" t="s">
        <v>39</v>
      </c>
      <c r="O133" s="58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R133" s="187" t="s">
        <v>128</v>
      </c>
      <c r="AT133" s="187" t="s">
        <v>118</v>
      </c>
      <c r="AU133" s="187" t="s">
        <v>82</v>
      </c>
      <c r="AY133" s="2" t="s">
        <v>117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2" t="s">
        <v>82</v>
      </c>
      <c r="BK133" s="188">
        <f>ROUND(I133*H133,2)</f>
        <v>0</v>
      </c>
      <c r="BL133" s="2" t="s">
        <v>123</v>
      </c>
      <c r="BM133" s="187" t="s">
        <v>189</v>
      </c>
    </row>
    <row r="134" spans="1:65" s="24" customFormat="1">
      <c r="A134" s="18"/>
      <c r="B134" s="19"/>
      <c r="C134" s="20"/>
      <c r="D134" s="189" t="s">
        <v>121</v>
      </c>
      <c r="E134" s="20"/>
      <c r="F134" s="190" t="s">
        <v>188</v>
      </c>
      <c r="G134" s="20"/>
      <c r="H134" s="20"/>
      <c r="I134" s="191"/>
      <c r="J134" s="20"/>
      <c r="K134" s="20"/>
      <c r="L134" s="23"/>
      <c r="M134" s="192"/>
      <c r="N134" s="193"/>
      <c r="O134" s="58"/>
      <c r="P134" s="58"/>
      <c r="Q134" s="58"/>
      <c r="R134" s="58"/>
      <c r="S134" s="58"/>
      <c r="T134" s="59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T134" s="2" t="s">
        <v>121</v>
      </c>
      <c r="AU134" s="2" t="s">
        <v>82</v>
      </c>
    </row>
    <row r="135" spans="1:65" s="24" customFormat="1" ht="24.2" customHeight="1">
      <c r="A135" s="18"/>
      <c r="B135" s="19"/>
      <c r="C135" s="174" t="s">
        <v>128</v>
      </c>
      <c r="D135" s="174" t="s">
        <v>118</v>
      </c>
      <c r="E135" s="175" t="s">
        <v>190</v>
      </c>
      <c r="F135" s="176" t="s">
        <v>191</v>
      </c>
      <c r="G135" s="177" t="s">
        <v>135</v>
      </c>
      <c r="H135" s="178">
        <v>1</v>
      </c>
      <c r="I135" s="179"/>
      <c r="J135" s="180">
        <f>ROUND(I135*H135,2)</f>
        <v>0</v>
      </c>
      <c r="K135" s="181"/>
      <c r="L135" s="182"/>
      <c r="M135" s="183" t="s">
        <v>1</v>
      </c>
      <c r="N135" s="184" t="s">
        <v>39</v>
      </c>
      <c r="O135" s="58"/>
      <c r="P135" s="185">
        <f>O135*H135</f>
        <v>0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R135" s="187" t="s">
        <v>128</v>
      </c>
      <c r="AT135" s="187" t="s">
        <v>118</v>
      </c>
      <c r="AU135" s="187" t="s">
        <v>82</v>
      </c>
      <c r="AY135" s="2" t="s">
        <v>117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2" t="s">
        <v>82</v>
      </c>
      <c r="BK135" s="188">
        <f>ROUND(I135*H135,2)</f>
        <v>0</v>
      </c>
      <c r="BL135" s="2" t="s">
        <v>123</v>
      </c>
      <c r="BM135" s="187" t="s">
        <v>192</v>
      </c>
    </row>
    <row r="136" spans="1:65" s="24" customFormat="1">
      <c r="A136" s="18"/>
      <c r="B136" s="19"/>
      <c r="C136" s="20"/>
      <c r="D136" s="189" t="s">
        <v>121</v>
      </c>
      <c r="E136" s="20"/>
      <c r="F136" s="190" t="s">
        <v>191</v>
      </c>
      <c r="G136" s="20"/>
      <c r="H136" s="20"/>
      <c r="I136" s="191"/>
      <c r="J136" s="20"/>
      <c r="K136" s="20"/>
      <c r="L136" s="23"/>
      <c r="M136" s="192"/>
      <c r="N136" s="193"/>
      <c r="O136" s="58"/>
      <c r="P136" s="58"/>
      <c r="Q136" s="58"/>
      <c r="R136" s="58"/>
      <c r="S136" s="58"/>
      <c r="T136" s="59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T136" s="2" t="s">
        <v>121</v>
      </c>
      <c r="AU136" s="2" t="s">
        <v>82</v>
      </c>
    </row>
    <row r="137" spans="1:65" s="24" customFormat="1" ht="16.5" customHeight="1">
      <c r="A137" s="18"/>
      <c r="B137" s="19"/>
      <c r="C137" s="174" t="s">
        <v>129</v>
      </c>
      <c r="D137" s="174" t="s">
        <v>118</v>
      </c>
      <c r="E137" s="175" t="s">
        <v>193</v>
      </c>
      <c r="F137" s="176" t="s">
        <v>194</v>
      </c>
      <c r="G137" s="177" t="s">
        <v>135</v>
      </c>
      <c r="H137" s="178">
        <v>1</v>
      </c>
      <c r="I137" s="179"/>
      <c r="J137" s="180">
        <f>ROUND(I137*H137,2)</f>
        <v>0</v>
      </c>
      <c r="K137" s="181"/>
      <c r="L137" s="182"/>
      <c r="M137" s="183" t="s">
        <v>1</v>
      </c>
      <c r="N137" s="184" t="s">
        <v>39</v>
      </c>
      <c r="O137" s="58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R137" s="187" t="s">
        <v>128</v>
      </c>
      <c r="AT137" s="187" t="s">
        <v>118</v>
      </c>
      <c r="AU137" s="187" t="s">
        <v>82</v>
      </c>
      <c r="AY137" s="2" t="s">
        <v>117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2" t="s">
        <v>82</v>
      </c>
      <c r="BK137" s="188">
        <f>ROUND(I137*H137,2)</f>
        <v>0</v>
      </c>
      <c r="BL137" s="2" t="s">
        <v>123</v>
      </c>
      <c r="BM137" s="187" t="s">
        <v>195</v>
      </c>
    </row>
    <row r="138" spans="1:65" s="24" customFormat="1">
      <c r="A138" s="18"/>
      <c r="B138" s="19"/>
      <c r="C138" s="20"/>
      <c r="D138" s="189" t="s">
        <v>121</v>
      </c>
      <c r="E138" s="20"/>
      <c r="F138" s="190" t="s">
        <v>194</v>
      </c>
      <c r="G138" s="20"/>
      <c r="H138" s="20"/>
      <c r="I138" s="191"/>
      <c r="J138" s="20"/>
      <c r="K138" s="20"/>
      <c r="L138" s="23"/>
      <c r="M138" s="192"/>
      <c r="N138" s="193"/>
      <c r="O138" s="58"/>
      <c r="P138" s="58"/>
      <c r="Q138" s="58"/>
      <c r="R138" s="58"/>
      <c r="S138" s="58"/>
      <c r="T138" s="59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T138" s="2" t="s">
        <v>121</v>
      </c>
      <c r="AU138" s="2" t="s">
        <v>82</v>
      </c>
    </row>
    <row r="139" spans="1:65" s="24" customFormat="1" ht="21.75" customHeight="1">
      <c r="A139" s="18"/>
      <c r="B139" s="19"/>
      <c r="C139" s="174" t="s">
        <v>130</v>
      </c>
      <c r="D139" s="174" t="s">
        <v>118</v>
      </c>
      <c r="E139" s="175" t="s">
        <v>196</v>
      </c>
      <c r="F139" s="176" t="s">
        <v>197</v>
      </c>
      <c r="G139" s="177" t="s">
        <v>135</v>
      </c>
      <c r="H139" s="178">
        <v>2</v>
      </c>
      <c r="I139" s="179"/>
      <c r="J139" s="180">
        <f>ROUND(I139*H139,2)</f>
        <v>0</v>
      </c>
      <c r="K139" s="181"/>
      <c r="L139" s="182"/>
      <c r="M139" s="183" t="s">
        <v>1</v>
      </c>
      <c r="N139" s="184" t="s">
        <v>39</v>
      </c>
      <c r="O139" s="58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R139" s="187" t="s">
        <v>128</v>
      </c>
      <c r="AT139" s="187" t="s">
        <v>118</v>
      </c>
      <c r="AU139" s="187" t="s">
        <v>82</v>
      </c>
      <c r="AY139" s="2" t="s">
        <v>117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2" t="s">
        <v>82</v>
      </c>
      <c r="BK139" s="188">
        <f>ROUND(I139*H139,2)</f>
        <v>0</v>
      </c>
      <c r="BL139" s="2" t="s">
        <v>123</v>
      </c>
      <c r="BM139" s="187" t="s">
        <v>198</v>
      </c>
    </row>
    <row r="140" spans="1:65" s="24" customFormat="1">
      <c r="A140" s="18"/>
      <c r="B140" s="19"/>
      <c r="C140" s="20"/>
      <c r="D140" s="189" t="s">
        <v>121</v>
      </c>
      <c r="E140" s="20"/>
      <c r="F140" s="190" t="s">
        <v>197</v>
      </c>
      <c r="G140" s="20"/>
      <c r="H140" s="20"/>
      <c r="I140" s="191"/>
      <c r="J140" s="20"/>
      <c r="K140" s="20"/>
      <c r="L140" s="23"/>
      <c r="M140" s="192"/>
      <c r="N140" s="193"/>
      <c r="O140" s="58"/>
      <c r="P140" s="58"/>
      <c r="Q140" s="58"/>
      <c r="R140" s="58"/>
      <c r="S140" s="58"/>
      <c r="T140" s="59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T140" s="2" t="s">
        <v>121</v>
      </c>
      <c r="AU140" s="2" t="s">
        <v>82</v>
      </c>
    </row>
    <row r="141" spans="1:65" s="24" customFormat="1" ht="16.5" customHeight="1">
      <c r="A141" s="18"/>
      <c r="B141" s="19"/>
      <c r="C141" s="174" t="s">
        <v>131</v>
      </c>
      <c r="D141" s="174" t="s">
        <v>118</v>
      </c>
      <c r="E141" s="175" t="s">
        <v>199</v>
      </c>
      <c r="F141" s="176" t="s">
        <v>200</v>
      </c>
      <c r="G141" s="177" t="s">
        <v>135</v>
      </c>
      <c r="H141" s="178">
        <v>1</v>
      </c>
      <c r="I141" s="179"/>
      <c r="J141" s="180">
        <f>ROUND(I141*H141,2)</f>
        <v>0</v>
      </c>
      <c r="K141" s="181"/>
      <c r="L141" s="182"/>
      <c r="M141" s="183" t="s">
        <v>1</v>
      </c>
      <c r="N141" s="184" t="s">
        <v>39</v>
      </c>
      <c r="O141" s="58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R141" s="187" t="s">
        <v>128</v>
      </c>
      <c r="AT141" s="187" t="s">
        <v>118</v>
      </c>
      <c r="AU141" s="187" t="s">
        <v>82</v>
      </c>
      <c r="AY141" s="2" t="s">
        <v>117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2" t="s">
        <v>82</v>
      </c>
      <c r="BK141" s="188">
        <f>ROUND(I141*H141,2)</f>
        <v>0</v>
      </c>
      <c r="BL141" s="2" t="s">
        <v>123</v>
      </c>
      <c r="BM141" s="187" t="s">
        <v>201</v>
      </c>
    </row>
    <row r="142" spans="1:65" s="24" customFormat="1">
      <c r="A142" s="18"/>
      <c r="B142" s="19"/>
      <c r="C142" s="20"/>
      <c r="D142" s="189" t="s">
        <v>121</v>
      </c>
      <c r="E142" s="20"/>
      <c r="F142" s="190" t="s">
        <v>200</v>
      </c>
      <c r="G142" s="20"/>
      <c r="H142" s="20"/>
      <c r="I142" s="191"/>
      <c r="J142" s="20"/>
      <c r="K142" s="20"/>
      <c r="L142" s="23"/>
      <c r="M142" s="192"/>
      <c r="N142" s="193"/>
      <c r="O142" s="58"/>
      <c r="P142" s="58"/>
      <c r="Q142" s="58"/>
      <c r="R142" s="58"/>
      <c r="S142" s="58"/>
      <c r="T142" s="59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T142" s="2" t="s">
        <v>121</v>
      </c>
      <c r="AU142" s="2" t="s">
        <v>82</v>
      </c>
    </row>
    <row r="143" spans="1:65" s="24" customFormat="1" ht="16.5" customHeight="1">
      <c r="A143" s="18"/>
      <c r="B143" s="19"/>
      <c r="C143" s="174" t="s">
        <v>132</v>
      </c>
      <c r="D143" s="174" t="s">
        <v>118</v>
      </c>
      <c r="E143" s="175" t="s">
        <v>202</v>
      </c>
      <c r="F143" s="176" t="s">
        <v>203</v>
      </c>
      <c r="G143" s="177" t="s">
        <v>135</v>
      </c>
      <c r="H143" s="178">
        <v>1</v>
      </c>
      <c r="I143" s="179"/>
      <c r="J143" s="180">
        <f>ROUND(I143*H143,2)</f>
        <v>0</v>
      </c>
      <c r="K143" s="181"/>
      <c r="L143" s="182"/>
      <c r="M143" s="183" t="s">
        <v>1</v>
      </c>
      <c r="N143" s="184" t="s">
        <v>39</v>
      </c>
      <c r="O143" s="58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R143" s="187" t="s">
        <v>128</v>
      </c>
      <c r="AT143" s="187" t="s">
        <v>118</v>
      </c>
      <c r="AU143" s="187" t="s">
        <v>82</v>
      </c>
      <c r="AY143" s="2" t="s">
        <v>117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2" t="s">
        <v>82</v>
      </c>
      <c r="BK143" s="188">
        <f>ROUND(I143*H143,2)</f>
        <v>0</v>
      </c>
      <c r="BL143" s="2" t="s">
        <v>123</v>
      </c>
      <c r="BM143" s="187" t="s">
        <v>204</v>
      </c>
    </row>
    <row r="144" spans="1:65" s="24" customFormat="1">
      <c r="A144" s="18"/>
      <c r="B144" s="19"/>
      <c r="C144" s="20"/>
      <c r="D144" s="189" t="s">
        <v>121</v>
      </c>
      <c r="E144" s="20"/>
      <c r="F144" s="190" t="s">
        <v>203</v>
      </c>
      <c r="G144" s="20"/>
      <c r="H144" s="20"/>
      <c r="I144" s="191"/>
      <c r="J144" s="20"/>
      <c r="K144" s="20"/>
      <c r="L144" s="23"/>
      <c r="M144" s="192"/>
      <c r="N144" s="193"/>
      <c r="O144" s="58"/>
      <c r="P144" s="58"/>
      <c r="Q144" s="58"/>
      <c r="R144" s="58"/>
      <c r="S144" s="58"/>
      <c r="T144" s="59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T144" s="2" t="s">
        <v>121</v>
      </c>
      <c r="AU144" s="2" t="s">
        <v>82</v>
      </c>
    </row>
    <row r="145" spans="1:65" s="24" customFormat="1" ht="16.5" customHeight="1">
      <c r="A145" s="18"/>
      <c r="B145" s="19"/>
      <c r="C145" s="174" t="s">
        <v>133</v>
      </c>
      <c r="D145" s="174" t="s">
        <v>118</v>
      </c>
      <c r="E145" s="175" t="s">
        <v>205</v>
      </c>
      <c r="F145" s="176" t="s">
        <v>206</v>
      </c>
      <c r="G145" s="177" t="s">
        <v>135</v>
      </c>
      <c r="H145" s="178">
        <v>4</v>
      </c>
      <c r="I145" s="179"/>
      <c r="J145" s="180">
        <f>ROUND(I145*H145,2)</f>
        <v>0</v>
      </c>
      <c r="K145" s="181"/>
      <c r="L145" s="182"/>
      <c r="M145" s="183" t="s">
        <v>1</v>
      </c>
      <c r="N145" s="184" t="s">
        <v>39</v>
      </c>
      <c r="O145" s="58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R145" s="187" t="s">
        <v>128</v>
      </c>
      <c r="AT145" s="187" t="s">
        <v>118</v>
      </c>
      <c r="AU145" s="187" t="s">
        <v>82</v>
      </c>
      <c r="AY145" s="2" t="s">
        <v>117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2" t="s">
        <v>82</v>
      </c>
      <c r="BK145" s="188">
        <f>ROUND(I145*H145,2)</f>
        <v>0</v>
      </c>
      <c r="BL145" s="2" t="s">
        <v>123</v>
      </c>
      <c r="BM145" s="187" t="s">
        <v>207</v>
      </c>
    </row>
    <row r="146" spans="1:65" s="24" customFormat="1">
      <c r="A146" s="18"/>
      <c r="B146" s="19"/>
      <c r="C146" s="20"/>
      <c r="D146" s="189" t="s">
        <v>121</v>
      </c>
      <c r="E146" s="20"/>
      <c r="F146" s="190" t="s">
        <v>206</v>
      </c>
      <c r="G146" s="20"/>
      <c r="H146" s="20"/>
      <c r="I146" s="191"/>
      <c r="J146" s="20"/>
      <c r="K146" s="20"/>
      <c r="L146" s="23"/>
      <c r="M146" s="192"/>
      <c r="N146" s="193"/>
      <c r="O146" s="58"/>
      <c r="P146" s="58"/>
      <c r="Q146" s="58"/>
      <c r="R146" s="58"/>
      <c r="S146" s="58"/>
      <c r="T146" s="59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T146" s="2" t="s">
        <v>121</v>
      </c>
      <c r="AU146" s="2" t="s">
        <v>82</v>
      </c>
    </row>
    <row r="147" spans="1:65" s="24" customFormat="1" ht="16.5" customHeight="1">
      <c r="A147" s="18"/>
      <c r="B147" s="19"/>
      <c r="C147" s="174" t="s">
        <v>134</v>
      </c>
      <c r="D147" s="174" t="s">
        <v>118</v>
      </c>
      <c r="E147" s="175" t="s">
        <v>208</v>
      </c>
      <c r="F147" s="176" t="s">
        <v>209</v>
      </c>
      <c r="G147" s="177" t="s">
        <v>135</v>
      </c>
      <c r="H147" s="178">
        <v>4</v>
      </c>
      <c r="I147" s="179"/>
      <c r="J147" s="180">
        <f>ROUND(I147*H147,2)</f>
        <v>0</v>
      </c>
      <c r="K147" s="181"/>
      <c r="L147" s="182"/>
      <c r="M147" s="183" t="s">
        <v>1</v>
      </c>
      <c r="N147" s="184" t="s">
        <v>39</v>
      </c>
      <c r="O147" s="58"/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R147" s="187" t="s">
        <v>128</v>
      </c>
      <c r="AT147" s="187" t="s">
        <v>118</v>
      </c>
      <c r="AU147" s="187" t="s">
        <v>82</v>
      </c>
      <c r="AY147" s="2" t="s">
        <v>117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2" t="s">
        <v>82</v>
      </c>
      <c r="BK147" s="188">
        <f>ROUND(I147*H147,2)</f>
        <v>0</v>
      </c>
      <c r="BL147" s="2" t="s">
        <v>123</v>
      </c>
      <c r="BM147" s="187" t="s">
        <v>210</v>
      </c>
    </row>
    <row r="148" spans="1:65" s="24" customFormat="1">
      <c r="A148" s="18"/>
      <c r="B148" s="19"/>
      <c r="C148" s="20"/>
      <c r="D148" s="189" t="s">
        <v>121</v>
      </c>
      <c r="E148" s="20"/>
      <c r="F148" s="190" t="s">
        <v>209</v>
      </c>
      <c r="G148" s="20"/>
      <c r="H148" s="20"/>
      <c r="I148" s="191"/>
      <c r="J148" s="20"/>
      <c r="K148" s="20"/>
      <c r="L148" s="23"/>
      <c r="M148" s="192"/>
      <c r="N148" s="193"/>
      <c r="O148" s="58"/>
      <c r="P148" s="58"/>
      <c r="Q148" s="58"/>
      <c r="R148" s="58"/>
      <c r="S148" s="58"/>
      <c r="T148" s="59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T148" s="2" t="s">
        <v>121</v>
      </c>
      <c r="AU148" s="2" t="s">
        <v>82</v>
      </c>
    </row>
    <row r="149" spans="1:65" s="24" customFormat="1" ht="16.5" customHeight="1">
      <c r="A149" s="18"/>
      <c r="B149" s="19"/>
      <c r="C149" s="174" t="s">
        <v>8</v>
      </c>
      <c r="D149" s="174" t="s">
        <v>118</v>
      </c>
      <c r="E149" s="175" t="s">
        <v>211</v>
      </c>
      <c r="F149" s="176" t="s">
        <v>212</v>
      </c>
      <c r="G149" s="177" t="s">
        <v>135</v>
      </c>
      <c r="H149" s="178">
        <v>2</v>
      </c>
      <c r="I149" s="179"/>
      <c r="J149" s="180">
        <f>ROUND(I149*H149,2)</f>
        <v>0</v>
      </c>
      <c r="K149" s="181"/>
      <c r="L149" s="182"/>
      <c r="M149" s="183" t="s">
        <v>1</v>
      </c>
      <c r="N149" s="184" t="s">
        <v>39</v>
      </c>
      <c r="O149" s="58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R149" s="187" t="s">
        <v>128</v>
      </c>
      <c r="AT149" s="187" t="s">
        <v>118</v>
      </c>
      <c r="AU149" s="187" t="s">
        <v>82</v>
      </c>
      <c r="AY149" s="2" t="s">
        <v>117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2" t="s">
        <v>82</v>
      </c>
      <c r="BK149" s="188">
        <f>ROUND(I149*H149,2)</f>
        <v>0</v>
      </c>
      <c r="BL149" s="2" t="s">
        <v>123</v>
      </c>
      <c r="BM149" s="187" t="s">
        <v>213</v>
      </c>
    </row>
    <row r="150" spans="1:65" s="24" customFormat="1">
      <c r="A150" s="18"/>
      <c r="B150" s="19"/>
      <c r="C150" s="20"/>
      <c r="D150" s="189" t="s">
        <v>121</v>
      </c>
      <c r="E150" s="20"/>
      <c r="F150" s="190" t="s">
        <v>212</v>
      </c>
      <c r="G150" s="20"/>
      <c r="H150" s="20"/>
      <c r="I150" s="191"/>
      <c r="J150" s="20"/>
      <c r="K150" s="20"/>
      <c r="L150" s="23"/>
      <c r="M150" s="192"/>
      <c r="N150" s="193"/>
      <c r="O150" s="58"/>
      <c r="P150" s="58"/>
      <c r="Q150" s="58"/>
      <c r="R150" s="58"/>
      <c r="S150" s="58"/>
      <c r="T150" s="59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T150" s="2" t="s">
        <v>121</v>
      </c>
      <c r="AU150" s="2" t="s">
        <v>82</v>
      </c>
    </row>
    <row r="151" spans="1:65" s="24" customFormat="1" ht="21.75" customHeight="1">
      <c r="A151" s="18"/>
      <c r="B151" s="19"/>
      <c r="C151" s="174" t="s">
        <v>120</v>
      </c>
      <c r="D151" s="174" t="s">
        <v>118</v>
      </c>
      <c r="E151" s="175" t="s">
        <v>214</v>
      </c>
      <c r="F151" s="176" t="s">
        <v>215</v>
      </c>
      <c r="G151" s="177" t="s">
        <v>135</v>
      </c>
      <c r="H151" s="178">
        <v>12</v>
      </c>
      <c r="I151" s="179"/>
      <c r="J151" s="180">
        <f>ROUND(I151*H151,2)</f>
        <v>0</v>
      </c>
      <c r="K151" s="181"/>
      <c r="L151" s="182"/>
      <c r="M151" s="183" t="s">
        <v>1</v>
      </c>
      <c r="N151" s="184" t="s">
        <v>39</v>
      </c>
      <c r="O151" s="58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R151" s="187" t="s">
        <v>128</v>
      </c>
      <c r="AT151" s="187" t="s">
        <v>118</v>
      </c>
      <c r="AU151" s="187" t="s">
        <v>82</v>
      </c>
      <c r="AY151" s="2" t="s">
        <v>117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2" t="s">
        <v>82</v>
      </c>
      <c r="BK151" s="188">
        <f>ROUND(I151*H151,2)</f>
        <v>0</v>
      </c>
      <c r="BL151" s="2" t="s">
        <v>123</v>
      </c>
      <c r="BM151" s="187" t="s">
        <v>216</v>
      </c>
    </row>
    <row r="152" spans="1:65" s="24" customFormat="1">
      <c r="A152" s="18"/>
      <c r="B152" s="19"/>
      <c r="C152" s="20"/>
      <c r="D152" s="189" t="s">
        <v>121</v>
      </c>
      <c r="E152" s="20"/>
      <c r="F152" s="190" t="s">
        <v>215</v>
      </c>
      <c r="G152" s="20"/>
      <c r="H152" s="20"/>
      <c r="I152" s="191"/>
      <c r="J152" s="20"/>
      <c r="K152" s="20"/>
      <c r="L152" s="23"/>
      <c r="M152" s="192"/>
      <c r="N152" s="193"/>
      <c r="O152" s="58"/>
      <c r="P152" s="58"/>
      <c r="Q152" s="58"/>
      <c r="R152" s="58"/>
      <c r="S152" s="58"/>
      <c r="T152" s="59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T152" s="2" t="s">
        <v>121</v>
      </c>
      <c r="AU152" s="2" t="s">
        <v>82</v>
      </c>
    </row>
    <row r="153" spans="1:65" s="24" customFormat="1" ht="16.5" customHeight="1">
      <c r="A153" s="18"/>
      <c r="B153" s="19"/>
      <c r="C153" s="174" t="s">
        <v>136</v>
      </c>
      <c r="D153" s="174" t="s">
        <v>118</v>
      </c>
      <c r="E153" s="175" t="s">
        <v>217</v>
      </c>
      <c r="F153" s="176" t="s">
        <v>218</v>
      </c>
      <c r="G153" s="177" t="s">
        <v>135</v>
      </c>
      <c r="H153" s="178">
        <v>1</v>
      </c>
      <c r="I153" s="179"/>
      <c r="J153" s="180">
        <f>ROUND(I153*H153,2)</f>
        <v>0</v>
      </c>
      <c r="K153" s="181"/>
      <c r="L153" s="182"/>
      <c r="M153" s="183" t="s">
        <v>1</v>
      </c>
      <c r="N153" s="184" t="s">
        <v>39</v>
      </c>
      <c r="O153" s="58"/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R153" s="187" t="s">
        <v>128</v>
      </c>
      <c r="AT153" s="187" t="s">
        <v>118</v>
      </c>
      <c r="AU153" s="187" t="s">
        <v>82</v>
      </c>
      <c r="AY153" s="2" t="s">
        <v>117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2" t="s">
        <v>82</v>
      </c>
      <c r="BK153" s="188">
        <f>ROUND(I153*H153,2)</f>
        <v>0</v>
      </c>
      <c r="BL153" s="2" t="s">
        <v>123</v>
      </c>
      <c r="BM153" s="187" t="s">
        <v>219</v>
      </c>
    </row>
    <row r="154" spans="1:65" s="24" customFormat="1">
      <c r="A154" s="18"/>
      <c r="B154" s="19"/>
      <c r="C154" s="20"/>
      <c r="D154" s="189" t="s">
        <v>121</v>
      </c>
      <c r="E154" s="20"/>
      <c r="F154" s="190" t="s">
        <v>218</v>
      </c>
      <c r="G154" s="20"/>
      <c r="H154" s="20"/>
      <c r="I154" s="191"/>
      <c r="J154" s="20"/>
      <c r="K154" s="20"/>
      <c r="L154" s="23"/>
      <c r="M154" s="192"/>
      <c r="N154" s="193"/>
      <c r="O154" s="58"/>
      <c r="P154" s="58"/>
      <c r="Q154" s="58"/>
      <c r="R154" s="58"/>
      <c r="S154" s="58"/>
      <c r="T154" s="59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T154" s="2" t="s">
        <v>121</v>
      </c>
      <c r="AU154" s="2" t="s">
        <v>82</v>
      </c>
    </row>
    <row r="155" spans="1:65" s="24" customFormat="1" ht="16.5" customHeight="1">
      <c r="A155" s="18"/>
      <c r="B155" s="19"/>
      <c r="C155" s="174" t="s">
        <v>138</v>
      </c>
      <c r="D155" s="174" t="s">
        <v>118</v>
      </c>
      <c r="E155" s="175" t="s">
        <v>220</v>
      </c>
      <c r="F155" s="176" t="s">
        <v>221</v>
      </c>
      <c r="G155" s="177" t="s">
        <v>135</v>
      </c>
      <c r="H155" s="178">
        <v>4</v>
      </c>
      <c r="I155" s="179"/>
      <c r="J155" s="180">
        <f>ROUND(I155*H155,2)</f>
        <v>0</v>
      </c>
      <c r="K155" s="181"/>
      <c r="L155" s="182"/>
      <c r="M155" s="183" t="s">
        <v>1</v>
      </c>
      <c r="N155" s="184" t="s">
        <v>39</v>
      </c>
      <c r="O155" s="58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R155" s="187" t="s">
        <v>128</v>
      </c>
      <c r="AT155" s="187" t="s">
        <v>118</v>
      </c>
      <c r="AU155" s="187" t="s">
        <v>82</v>
      </c>
      <c r="AY155" s="2" t="s">
        <v>117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2" t="s">
        <v>82</v>
      </c>
      <c r="BK155" s="188">
        <f>ROUND(I155*H155,2)</f>
        <v>0</v>
      </c>
      <c r="BL155" s="2" t="s">
        <v>123</v>
      </c>
      <c r="BM155" s="187" t="s">
        <v>222</v>
      </c>
    </row>
    <row r="156" spans="1:65" s="24" customFormat="1">
      <c r="A156" s="18"/>
      <c r="B156" s="19"/>
      <c r="C156" s="20"/>
      <c r="D156" s="189" t="s">
        <v>121</v>
      </c>
      <c r="E156" s="20"/>
      <c r="F156" s="190" t="s">
        <v>221</v>
      </c>
      <c r="G156" s="20"/>
      <c r="H156" s="20"/>
      <c r="I156" s="191"/>
      <c r="J156" s="20"/>
      <c r="K156" s="20"/>
      <c r="L156" s="23"/>
      <c r="M156" s="192"/>
      <c r="N156" s="193"/>
      <c r="O156" s="58"/>
      <c r="P156" s="58"/>
      <c r="Q156" s="58"/>
      <c r="R156" s="58"/>
      <c r="S156" s="58"/>
      <c r="T156" s="59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T156" s="2" t="s">
        <v>121</v>
      </c>
      <c r="AU156" s="2" t="s">
        <v>82</v>
      </c>
    </row>
    <row r="157" spans="1:65" s="24" customFormat="1" ht="16.5" customHeight="1">
      <c r="A157" s="18"/>
      <c r="B157" s="19"/>
      <c r="C157" s="174" t="s">
        <v>139</v>
      </c>
      <c r="D157" s="174" t="s">
        <v>118</v>
      </c>
      <c r="E157" s="175" t="s">
        <v>223</v>
      </c>
      <c r="F157" s="176" t="s">
        <v>224</v>
      </c>
      <c r="G157" s="177" t="s">
        <v>135</v>
      </c>
      <c r="H157" s="178">
        <v>1</v>
      </c>
      <c r="I157" s="179"/>
      <c r="J157" s="180">
        <f>ROUND(I157*H157,2)</f>
        <v>0</v>
      </c>
      <c r="K157" s="181"/>
      <c r="L157" s="182"/>
      <c r="M157" s="183" t="s">
        <v>1</v>
      </c>
      <c r="N157" s="184" t="s">
        <v>39</v>
      </c>
      <c r="O157" s="58"/>
      <c r="P157" s="185">
        <f>O157*H157</f>
        <v>0</v>
      </c>
      <c r="Q157" s="185">
        <v>0</v>
      </c>
      <c r="R157" s="185">
        <f>Q157*H157</f>
        <v>0</v>
      </c>
      <c r="S157" s="185">
        <v>0</v>
      </c>
      <c r="T157" s="186">
        <f>S157*H157</f>
        <v>0</v>
      </c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R157" s="187" t="s">
        <v>128</v>
      </c>
      <c r="AT157" s="187" t="s">
        <v>118</v>
      </c>
      <c r="AU157" s="187" t="s">
        <v>82</v>
      </c>
      <c r="AY157" s="2" t="s">
        <v>117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2" t="s">
        <v>82</v>
      </c>
      <c r="BK157" s="188">
        <f>ROUND(I157*H157,2)</f>
        <v>0</v>
      </c>
      <c r="BL157" s="2" t="s">
        <v>123</v>
      </c>
      <c r="BM157" s="187" t="s">
        <v>225</v>
      </c>
    </row>
    <row r="158" spans="1:65" s="24" customFormat="1">
      <c r="A158" s="18"/>
      <c r="B158" s="19"/>
      <c r="C158" s="20"/>
      <c r="D158" s="189" t="s">
        <v>121</v>
      </c>
      <c r="E158" s="20"/>
      <c r="F158" s="190" t="s">
        <v>224</v>
      </c>
      <c r="G158" s="20"/>
      <c r="H158" s="20"/>
      <c r="I158" s="191"/>
      <c r="J158" s="20"/>
      <c r="K158" s="20"/>
      <c r="L158" s="23"/>
      <c r="M158" s="192"/>
      <c r="N158" s="193"/>
      <c r="O158" s="58"/>
      <c r="P158" s="58"/>
      <c r="Q158" s="58"/>
      <c r="R158" s="58"/>
      <c r="S158" s="58"/>
      <c r="T158" s="59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T158" s="2" t="s">
        <v>121</v>
      </c>
      <c r="AU158" s="2" t="s">
        <v>82</v>
      </c>
    </row>
    <row r="159" spans="1:65" s="24" customFormat="1" ht="24.2" customHeight="1">
      <c r="A159" s="18"/>
      <c r="B159" s="19"/>
      <c r="C159" s="174" t="s">
        <v>140</v>
      </c>
      <c r="D159" s="174" t="s">
        <v>118</v>
      </c>
      <c r="E159" s="175" t="s">
        <v>226</v>
      </c>
      <c r="F159" s="176" t="s">
        <v>227</v>
      </c>
      <c r="G159" s="177" t="s">
        <v>135</v>
      </c>
      <c r="H159" s="178">
        <v>1</v>
      </c>
      <c r="I159" s="179"/>
      <c r="J159" s="180">
        <f>ROUND(I159*H159,2)</f>
        <v>0</v>
      </c>
      <c r="K159" s="181"/>
      <c r="L159" s="182"/>
      <c r="M159" s="183" t="s">
        <v>1</v>
      </c>
      <c r="N159" s="184" t="s">
        <v>39</v>
      </c>
      <c r="O159" s="58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R159" s="187" t="s">
        <v>128</v>
      </c>
      <c r="AT159" s="187" t="s">
        <v>118</v>
      </c>
      <c r="AU159" s="187" t="s">
        <v>82</v>
      </c>
      <c r="AY159" s="2" t="s">
        <v>117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2" t="s">
        <v>82</v>
      </c>
      <c r="BK159" s="188">
        <f>ROUND(I159*H159,2)</f>
        <v>0</v>
      </c>
      <c r="BL159" s="2" t="s">
        <v>123</v>
      </c>
      <c r="BM159" s="187" t="s">
        <v>228</v>
      </c>
    </row>
    <row r="160" spans="1:65" s="24" customFormat="1">
      <c r="A160" s="18"/>
      <c r="B160" s="19"/>
      <c r="C160" s="20"/>
      <c r="D160" s="189" t="s">
        <v>121</v>
      </c>
      <c r="E160" s="20"/>
      <c r="F160" s="190" t="s">
        <v>227</v>
      </c>
      <c r="G160" s="20"/>
      <c r="H160" s="20"/>
      <c r="I160" s="191"/>
      <c r="J160" s="20"/>
      <c r="K160" s="20"/>
      <c r="L160" s="23"/>
      <c r="M160" s="192"/>
      <c r="N160" s="193"/>
      <c r="O160" s="58"/>
      <c r="P160" s="58"/>
      <c r="Q160" s="58"/>
      <c r="R160" s="58"/>
      <c r="S160" s="58"/>
      <c r="T160" s="59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T160" s="2" t="s">
        <v>121</v>
      </c>
      <c r="AU160" s="2" t="s">
        <v>82</v>
      </c>
    </row>
    <row r="161" spans="1:65" s="24" customFormat="1" ht="16.5" customHeight="1">
      <c r="A161" s="18"/>
      <c r="B161" s="19"/>
      <c r="C161" s="174" t="s">
        <v>7</v>
      </c>
      <c r="D161" s="174" t="s">
        <v>118</v>
      </c>
      <c r="E161" s="175" t="s">
        <v>229</v>
      </c>
      <c r="F161" s="176" t="s">
        <v>221</v>
      </c>
      <c r="G161" s="177" t="s">
        <v>135</v>
      </c>
      <c r="H161" s="178">
        <v>1</v>
      </c>
      <c r="I161" s="179"/>
      <c r="J161" s="180">
        <f>ROUND(I161*H161,2)</f>
        <v>0</v>
      </c>
      <c r="K161" s="181"/>
      <c r="L161" s="182"/>
      <c r="M161" s="183" t="s">
        <v>1</v>
      </c>
      <c r="N161" s="184" t="s">
        <v>39</v>
      </c>
      <c r="O161" s="58"/>
      <c r="P161" s="185">
        <f>O161*H161</f>
        <v>0</v>
      </c>
      <c r="Q161" s="185">
        <v>0</v>
      </c>
      <c r="R161" s="185">
        <f>Q161*H161</f>
        <v>0</v>
      </c>
      <c r="S161" s="185">
        <v>0</v>
      </c>
      <c r="T161" s="186">
        <f>S161*H161</f>
        <v>0</v>
      </c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R161" s="187" t="s">
        <v>128</v>
      </c>
      <c r="AT161" s="187" t="s">
        <v>118</v>
      </c>
      <c r="AU161" s="187" t="s">
        <v>82</v>
      </c>
      <c r="AY161" s="2" t="s">
        <v>117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2" t="s">
        <v>82</v>
      </c>
      <c r="BK161" s="188">
        <f>ROUND(I161*H161,2)</f>
        <v>0</v>
      </c>
      <c r="BL161" s="2" t="s">
        <v>123</v>
      </c>
      <c r="BM161" s="187" t="s">
        <v>230</v>
      </c>
    </row>
    <row r="162" spans="1:65" s="24" customFormat="1">
      <c r="A162" s="18"/>
      <c r="B162" s="19"/>
      <c r="C162" s="20"/>
      <c r="D162" s="189" t="s">
        <v>121</v>
      </c>
      <c r="E162" s="20"/>
      <c r="F162" s="190" t="s">
        <v>221</v>
      </c>
      <c r="G162" s="20"/>
      <c r="H162" s="20"/>
      <c r="I162" s="191"/>
      <c r="J162" s="20"/>
      <c r="K162" s="20"/>
      <c r="L162" s="23"/>
      <c r="M162" s="192"/>
      <c r="N162" s="193"/>
      <c r="O162" s="58"/>
      <c r="P162" s="58"/>
      <c r="Q162" s="58"/>
      <c r="R162" s="58"/>
      <c r="S162" s="58"/>
      <c r="T162" s="59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T162" s="2" t="s">
        <v>121</v>
      </c>
      <c r="AU162" s="2" t="s">
        <v>82</v>
      </c>
    </row>
    <row r="163" spans="1:65" s="24" customFormat="1" ht="16.5" customHeight="1">
      <c r="A163" s="18"/>
      <c r="B163" s="19"/>
      <c r="C163" s="174" t="s">
        <v>141</v>
      </c>
      <c r="D163" s="174" t="s">
        <v>118</v>
      </c>
      <c r="E163" s="175" t="s">
        <v>231</v>
      </c>
      <c r="F163" s="176" t="s">
        <v>224</v>
      </c>
      <c r="G163" s="177" t="s">
        <v>135</v>
      </c>
      <c r="H163" s="178">
        <v>1</v>
      </c>
      <c r="I163" s="179"/>
      <c r="J163" s="180">
        <f>ROUND(I163*H163,2)</f>
        <v>0</v>
      </c>
      <c r="K163" s="181"/>
      <c r="L163" s="182"/>
      <c r="M163" s="183" t="s">
        <v>1</v>
      </c>
      <c r="N163" s="184" t="s">
        <v>39</v>
      </c>
      <c r="O163" s="58"/>
      <c r="P163" s="185">
        <f>O163*H163</f>
        <v>0</v>
      </c>
      <c r="Q163" s="185">
        <v>0</v>
      </c>
      <c r="R163" s="185">
        <f>Q163*H163</f>
        <v>0</v>
      </c>
      <c r="S163" s="185">
        <v>0</v>
      </c>
      <c r="T163" s="186">
        <f>S163*H163</f>
        <v>0</v>
      </c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R163" s="187" t="s">
        <v>128</v>
      </c>
      <c r="AT163" s="187" t="s">
        <v>118</v>
      </c>
      <c r="AU163" s="187" t="s">
        <v>82</v>
      </c>
      <c r="AY163" s="2" t="s">
        <v>117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2" t="s">
        <v>82</v>
      </c>
      <c r="BK163" s="188">
        <f>ROUND(I163*H163,2)</f>
        <v>0</v>
      </c>
      <c r="BL163" s="2" t="s">
        <v>123</v>
      </c>
      <c r="BM163" s="187" t="s">
        <v>232</v>
      </c>
    </row>
    <row r="164" spans="1:65" s="24" customFormat="1">
      <c r="A164" s="18"/>
      <c r="B164" s="19"/>
      <c r="C164" s="20"/>
      <c r="D164" s="189" t="s">
        <v>121</v>
      </c>
      <c r="E164" s="20"/>
      <c r="F164" s="190" t="s">
        <v>224</v>
      </c>
      <c r="G164" s="20"/>
      <c r="H164" s="20"/>
      <c r="I164" s="191"/>
      <c r="J164" s="20"/>
      <c r="K164" s="20"/>
      <c r="L164" s="23"/>
      <c r="M164" s="192"/>
      <c r="N164" s="193"/>
      <c r="O164" s="58"/>
      <c r="P164" s="58"/>
      <c r="Q164" s="58"/>
      <c r="R164" s="58"/>
      <c r="S164" s="58"/>
      <c r="T164" s="59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T164" s="2" t="s">
        <v>121</v>
      </c>
      <c r="AU164" s="2" t="s">
        <v>82</v>
      </c>
    </row>
    <row r="165" spans="1:65" s="24" customFormat="1" ht="21.75" customHeight="1">
      <c r="A165" s="18"/>
      <c r="B165" s="19"/>
      <c r="C165" s="174" t="s">
        <v>142</v>
      </c>
      <c r="D165" s="174" t="s">
        <v>118</v>
      </c>
      <c r="E165" s="175" t="s">
        <v>233</v>
      </c>
      <c r="F165" s="176" t="s">
        <v>234</v>
      </c>
      <c r="G165" s="177" t="s">
        <v>135</v>
      </c>
      <c r="H165" s="178">
        <v>1</v>
      </c>
      <c r="I165" s="179"/>
      <c r="J165" s="180">
        <f>ROUND(I165*H165,2)</f>
        <v>0</v>
      </c>
      <c r="K165" s="181"/>
      <c r="L165" s="182"/>
      <c r="M165" s="183" t="s">
        <v>1</v>
      </c>
      <c r="N165" s="184" t="s">
        <v>39</v>
      </c>
      <c r="O165" s="58"/>
      <c r="P165" s="185">
        <f>O165*H165</f>
        <v>0</v>
      </c>
      <c r="Q165" s="185">
        <v>0</v>
      </c>
      <c r="R165" s="185">
        <f>Q165*H165</f>
        <v>0</v>
      </c>
      <c r="S165" s="185">
        <v>0</v>
      </c>
      <c r="T165" s="186">
        <f>S165*H165</f>
        <v>0</v>
      </c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R165" s="187" t="s">
        <v>128</v>
      </c>
      <c r="AT165" s="187" t="s">
        <v>118</v>
      </c>
      <c r="AU165" s="187" t="s">
        <v>82</v>
      </c>
      <c r="AY165" s="2" t="s">
        <v>117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2" t="s">
        <v>82</v>
      </c>
      <c r="BK165" s="188">
        <f>ROUND(I165*H165,2)</f>
        <v>0</v>
      </c>
      <c r="BL165" s="2" t="s">
        <v>123</v>
      </c>
      <c r="BM165" s="187" t="s">
        <v>235</v>
      </c>
    </row>
    <row r="166" spans="1:65" s="24" customFormat="1">
      <c r="A166" s="18"/>
      <c r="B166" s="19"/>
      <c r="C166" s="20"/>
      <c r="D166" s="189" t="s">
        <v>121</v>
      </c>
      <c r="E166" s="20"/>
      <c r="F166" s="190" t="s">
        <v>234</v>
      </c>
      <c r="G166" s="20"/>
      <c r="H166" s="20"/>
      <c r="I166" s="191"/>
      <c r="J166" s="20"/>
      <c r="K166" s="20"/>
      <c r="L166" s="23"/>
      <c r="M166" s="192"/>
      <c r="N166" s="193"/>
      <c r="O166" s="58"/>
      <c r="P166" s="58"/>
      <c r="Q166" s="58"/>
      <c r="R166" s="58"/>
      <c r="S166" s="58"/>
      <c r="T166" s="59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T166" s="2" t="s">
        <v>121</v>
      </c>
      <c r="AU166" s="2" t="s">
        <v>82</v>
      </c>
    </row>
    <row r="167" spans="1:65" s="24" customFormat="1" ht="16.5" customHeight="1">
      <c r="A167" s="18"/>
      <c r="B167" s="19"/>
      <c r="C167" s="174" t="s">
        <v>143</v>
      </c>
      <c r="D167" s="174" t="s">
        <v>118</v>
      </c>
      <c r="E167" s="175" t="s">
        <v>236</v>
      </c>
      <c r="F167" s="176" t="s">
        <v>237</v>
      </c>
      <c r="G167" s="177" t="s">
        <v>135</v>
      </c>
      <c r="H167" s="178">
        <v>2</v>
      </c>
      <c r="I167" s="179"/>
      <c r="J167" s="180">
        <f>ROUND(I167*H167,2)</f>
        <v>0</v>
      </c>
      <c r="K167" s="181"/>
      <c r="L167" s="182"/>
      <c r="M167" s="183" t="s">
        <v>1</v>
      </c>
      <c r="N167" s="184" t="s">
        <v>39</v>
      </c>
      <c r="O167" s="58"/>
      <c r="P167" s="185">
        <f>O167*H167</f>
        <v>0</v>
      </c>
      <c r="Q167" s="185">
        <v>0</v>
      </c>
      <c r="R167" s="185">
        <f>Q167*H167</f>
        <v>0</v>
      </c>
      <c r="S167" s="185">
        <v>0</v>
      </c>
      <c r="T167" s="186">
        <f>S167*H167</f>
        <v>0</v>
      </c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R167" s="187" t="s">
        <v>128</v>
      </c>
      <c r="AT167" s="187" t="s">
        <v>118</v>
      </c>
      <c r="AU167" s="187" t="s">
        <v>82</v>
      </c>
      <c r="AY167" s="2" t="s">
        <v>117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2" t="s">
        <v>82</v>
      </c>
      <c r="BK167" s="188">
        <f>ROUND(I167*H167,2)</f>
        <v>0</v>
      </c>
      <c r="BL167" s="2" t="s">
        <v>123</v>
      </c>
      <c r="BM167" s="187" t="s">
        <v>238</v>
      </c>
    </row>
    <row r="168" spans="1:65" s="24" customFormat="1">
      <c r="A168" s="18"/>
      <c r="B168" s="19"/>
      <c r="C168" s="20"/>
      <c r="D168" s="189" t="s">
        <v>121</v>
      </c>
      <c r="E168" s="20"/>
      <c r="F168" s="190" t="s">
        <v>237</v>
      </c>
      <c r="G168" s="20"/>
      <c r="H168" s="20"/>
      <c r="I168" s="191"/>
      <c r="J168" s="20"/>
      <c r="K168" s="20"/>
      <c r="L168" s="23"/>
      <c r="M168" s="192"/>
      <c r="N168" s="193"/>
      <c r="O168" s="58"/>
      <c r="P168" s="58"/>
      <c r="Q168" s="58"/>
      <c r="R168" s="58"/>
      <c r="S168" s="58"/>
      <c r="T168" s="59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T168" s="2" t="s">
        <v>121</v>
      </c>
      <c r="AU168" s="2" t="s">
        <v>82</v>
      </c>
    </row>
    <row r="169" spans="1:65" s="24" customFormat="1" ht="21.75" customHeight="1">
      <c r="A169" s="18"/>
      <c r="B169" s="19"/>
      <c r="C169" s="174" t="s">
        <v>144</v>
      </c>
      <c r="D169" s="174" t="s">
        <v>118</v>
      </c>
      <c r="E169" s="175" t="s">
        <v>239</v>
      </c>
      <c r="F169" s="176" t="s">
        <v>240</v>
      </c>
      <c r="G169" s="177" t="s">
        <v>135</v>
      </c>
      <c r="H169" s="178">
        <v>2</v>
      </c>
      <c r="I169" s="179"/>
      <c r="J169" s="180">
        <f>ROUND(I169*H169,2)</f>
        <v>0</v>
      </c>
      <c r="K169" s="181"/>
      <c r="L169" s="182"/>
      <c r="M169" s="183" t="s">
        <v>1</v>
      </c>
      <c r="N169" s="184" t="s">
        <v>39</v>
      </c>
      <c r="O169" s="58"/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R169" s="187" t="s">
        <v>128</v>
      </c>
      <c r="AT169" s="187" t="s">
        <v>118</v>
      </c>
      <c r="AU169" s="187" t="s">
        <v>82</v>
      </c>
      <c r="AY169" s="2" t="s">
        <v>117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2" t="s">
        <v>82</v>
      </c>
      <c r="BK169" s="188">
        <f>ROUND(I169*H169,2)</f>
        <v>0</v>
      </c>
      <c r="BL169" s="2" t="s">
        <v>123</v>
      </c>
      <c r="BM169" s="187" t="s">
        <v>241</v>
      </c>
    </row>
    <row r="170" spans="1:65" s="24" customFormat="1">
      <c r="A170" s="18"/>
      <c r="B170" s="19"/>
      <c r="C170" s="20"/>
      <c r="D170" s="189" t="s">
        <v>121</v>
      </c>
      <c r="E170" s="20"/>
      <c r="F170" s="190" t="s">
        <v>240</v>
      </c>
      <c r="G170" s="20"/>
      <c r="H170" s="20"/>
      <c r="I170" s="191"/>
      <c r="J170" s="20"/>
      <c r="K170" s="20"/>
      <c r="L170" s="23"/>
      <c r="M170" s="192"/>
      <c r="N170" s="193"/>
      <c r="O170" s="58"/>
      <c r="P170" s="58"/>
      <c r="Q170" s="58"/>
      <c r="R170" s="58"/>
      <c r="S170" s="58"/>
      <c r="T170" s="59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T170" s="2" t="s">
        <v>121</v>
      </c>
      <c r="AU170" s="2" t="s">
        <v>82</v>
      </c>
    </row>
    <row r="171" spans="1:65" s="159" customFormat="1" ht="25.9" customHeight="1">
      <c r="B171" s="160"/>
      <c r="C171" s="161"/>
      <c r="D171" s="162" t="s">
        <v>73</v>
      </c>
      <c r="E171" s="163" t="s">
        <v>242</v>
      </c>
      <c r="F171" s="163" t="s">
        <v>243</v>
      </c>
      <c r="G171" s="161"/>
      <c r="H171" s="161"/>
      <c r="I171" s="164"/>
      <c r="J171" s="165">
        <f>BK171</f>
        <v>0</v>
      </c>
      <c r="K171" s="161"/>
      <c r="L171" s="166"/>
      <c r="M171" s="167"/>
      <c r="N171" s="168"/>
      <c r="O171" s="168"/>
      <c r="P171" s="169">
        <f>SUM(P172:P203)</f>
        <v>0</v>
      </c>
      <c r="Q171" s="168"/>
      <c r="R171" s="169">
        <f>SUM(R172:R203)</f>
        <v>0</v>
      </c>
      <c r="S171" s="168"/>
      <c r="T171" s="170">
        <f>SUM(T172:T203)</f>
        <v>0</v>
      </c>
      <c r="AR171" s="171" t="s">
        <v>82</v>
      </c>
      <c r="AT171" s="172" t="s">
        <v>73</v>
      </c>
      <c r="AU171" s="172" t="s">
        <v>74</v>
      </c>
      <c r="AY171" s="171" t="s">
        <v>117</v>
      </c>
      <c r="BK171" s="173">
        <f>SUM(BK172:BK203)</f>
        <v>0</v>
      </c>
    </row>
    <row r="172" spans="1:65" s="24" customFormat="1" ht="16.5" customHeight="1">
      <c r="A172" s="18"/>
      <c r="B172" s="19"/>
      <c r="C172" s="174" t="s">
        <v>145</v>
      </c>
      <c r="D172" s="174" t="s">
        <v>118</v>
      </c>
      <c r="E172" s="175" t="s">
        <v>244</v>
      </c>
      <c r="F172" s="176" t="s">
        <v>245</v>
      </c>
      <c r="G172" s="177" t="s">
        <v>135</v>
      </c>
      <c r="H172" s="178">
        <v>2</v>
      </c>
      <c r="I172" s="179"/>
      <c r="J172" s="180">
        <f>ROUND(I172*H172,2)</f>
        <v>0</v>
      </c>
      <c r="K172" s="181"/>
      <c r="L172" s="182"/>
      <c r="M172" s="183" t="s">
        <v>1</v>
      </c>
      <c r="N172" s="184" t="s">
        <v>39</v>
      </c>
      <c r="O172" s="58"/>
      <c r="P172" s="185">
        <f>O172*H172</f>
        <v>0</v>
      </c>
      <c r="Q172" s="185">
        <v>0</v>
      </c>
      <c r="R172" s="185">
        <f>Q172*H172</f>
        <v>0</v>
      </c>
      <c r="S172" s="185">
        <v>0</v>
      </c>
      <c r="T172" s="186">
        <f>S172*H172</f>
        <v>0</v>
      </c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R172" s="187" t="s">
        <v>128</v>
      </c>
      <c r="AT172" s="187" t="s">
        <v>118</v>
      </c>
      <c r="AU172" s="187" t="s">
        <v>82</v>
      </c>
      <c r="AY172" s="2" t="s">
        <v>117</v>
      </c>
      <c r="BE172" s="188">
        <f>IF(N172="základní",J172,0)</f>
        <v>0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2" t="s">
        <v>82</v>
      </c>
      <c r="BK172" s="188">
        <f>ROUND(I172*H172,2)</f>
        <v>0</v>
      </c>
      <c r="BL172" s="2" t="s">
        <v>123</v>
      </c>
      <c r="BM172" s="187" t="s">
        <v>246</v>
      </c>
    </row>
    <row r="173" spans="1:65" s="24" customFormat="1">
      <c r="A173" s="18"/>
      <c r="B173" s="19"/>
      <c r="C173" s="20"/>
      <c r="D173" s="189" t="s">
        <v>121</v>
      </c>
      <c r="E173" s="20"/>
      <c r="F173" s="190" t="s">
        <v>245</v>
      </c>
      <c r="G173" s="20"/>
      <c r="H173" s="20"/>
      <c r="I173" s="191"/>
      <c r="J173" s="20"/>
      <c r="K173" s="20"/>
      <c r="L173" s="23"/>
      <c r="M173" s="192"/>
      <c r="N173" s="193"/>
      <c r="O173" s="58"/>
      <c r="P173" s="58"/>
      <c r="Q173" s="58"/>
      <c r="R173" s="58"/>
      <c r="S173" s="58"/>
      <c r="T173" s="59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T173" s="2" t="s">
        <v>121</v>
      </c>
      <c r="AU173" s="2" t="s">
        <v>82</v>
      </c>
    </row>
    <row r="174" spans="1:65" s="24" customFormat="1" ht="16.5" customHeight="1">
      <c r="A174" s="18"/>
      <c r="B174" s="19"/>
      <c r="C174" s="174" t="s">
        <v>146</v>
      </c>
      <c r="D174" s="174" t="s">
        <v>118</v>
      </c>
      <c r="E174" s="175" t="s">
        <v>181</v>
      </c>
      <c r="F174" s="176" t="s">
        <v>182</v>
      </c>
      <c r="G174" s="177" t="s">
        <v>135</v>
      </c>
      <c r="H174" s="178">
        <v>2</v>
      </c>
      <c r="I174" s="179"/>
      <c r="J174" s="180">
        <f>ROUND(I174*H174,2)</f>
        <v>0</v>
      </c>
      <c r="K174" s="181"/>
      <c r="L174" s="182"/>
      <c r="M174" s="183" t="s">
        <v>1</v>
      </c>
      <c r="N174" s="184" t="s">
        <v>39</v>
      </c>
      <c r="O174" s="58"/>
      <c r="P174" s="185">
        <f>O174*H174</f>
        <v>0</v>
      </c>
      <c r="Q174" s="185">
        <v>0</v>
      </c>
      <c r="R174" s="185">
        <f>Q174*H174</f>
        <v>0</v>
      </c>
      <c r="S174" s="185">
        <v>0</v>
      </c>
      <c r="T174" s="186">
        <f>S174*H174</f>
        <v>0</v>
      </c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R174" s="187" t="s">
        <v>128</v>
      </c>
      <c r="AT174" s="187" t="s">
        <v>118</v>
      </c>
      <c r="AU174" s="187" t="s">
        <v>82</v>
      </c>
      <c r="AY174" s="2" t="s">
        <v>117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2" t="s">
        <v>82</v>
      </c>
      <c r="BK174" s="188">
        <f>ROUND(I174*H174,2)</f>
        <v>0</v>
      </c>
      <c r="BL174" s="2" t="s">
        <v>123</v>
      </c>
      <c r="BM174" s="187" t="s">
        <v>247</v>
      </c>
    </row>
    <row r="175" spans="1:65" s="24" customFormat="1">
      <c r="A175" s="18"/>
      <c r="B175" s="19"/>
      <c r="C175" s="20"/>
      <c r="D175" s="189" t="s">
        <v>121</v>
      </c>
      <c r="E175" s="20"/>
      <c r="F175" s="190" t="s">
        <v>182</v>
      </c>
      <c r="G175" s="20"/>
      <c r="H175" s="20"/>
      <c r="I175" s="191"/>
      <c r="J175" s="20"/>
      <c r="K175" s="20"/>
      <c r="L175" s="23"/>
      <c r="M175" s="192"/>
      <c r="N175" s="193"/>
      <c r="O175" s="58"/>
      <c r="P175" s="58"/>
      <c r="Q175" s="58"/>
      <c r="R175" s="58"/>
      <c r="S175" s="58"/>
      <c r="T175" s="59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T175" s="2" t="s">
        <v>121</v>
      </c>
      <c r="AU175" s="2" t="s">
        <v>82</v>
      </c>
    </row>
    <row r="176" spans="1:65" s="24" customFormat="1" ht="16.5" customHeight="1">
      <c r="A176" s="18"/>
      <c r="B176" s="19"/>
      <c r="C176" s="174" t="s">
        <v>147</v>
      </c>
      <c r="D176" s="174" t="s">
        <v>118</v>
      </c>
      <c r="E176" s="175" t="s">
        <v>248</v>
      </c>
      <c r="F176" s="176" t="s">
        <v>185</v>
      </c>
      <c r="G176" s="177" t="s">
        <v>135</v>
      </c>
      <c r="H176" s="178">
        <v>6</v>
      </c>
      <c r="I176" s="179"/>
      <c r="J176" s="180">
        <f>ROUND(I176*H176,2)</f>
        <v>0</v>
      </c>
      <c r="K176" s="181"/>
      <c r="L176" s="182"/>
      <c r="M176" s="183" t="s">
        <v>1</v>
      </c>
      <c r="N176" s="184" t="s">
        <v>39</v>
      </c>
      <c r="O176" s="58"/>
      <c r="P176" s="185">
        <f>O176*H176</f>
        <v>0</v>
      </c>
      <c r="Q176" s="185">
        <v>0</v>
      </c>
      <c r="R176" s="185">
        <f>Q176*H176</f>
        <v>0</v>
      </c>
      <c r="S176" s="185">
        <v>0</v>
      </c>
      <c r="T176" s="186">
        <f>S176*H176</f>
        <v>0</v>
      </c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R176" s="187" t="s">
        <v>128</v>
      </c>
      <c r="AT176" s="187" t="s">
        <v>118</v>
      </c>
      <c r="AU176" s="187" t="s">
        <v>82</v>
      </c>
      <c r="AY176" s="2" t="s">
        <v>117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2" t="s">
        <v>82</v>
      </c>
      <c r="BK176" s="188">
        <f>ROUND(I176*H176,2)</f>
        <v>0</v>
      </c>
      <c r="BL176" s="2" t="s">
        <v>123</v>
      </c>
      <c r="BM176" s="187" t="s">
        <v>249</v>
      </c>
    </row>
    <row r="177" spans="1:65" s="24" customFormat="1">
      <c r="A177" s="18"/>
      <c r="B177" s="19"/>
      <c r="C177" s="20"/>
      <c r="D177" s="189" t="s">
        <v>121</v>
      </c>
      <c r="E177" s="20"/>
      <c r="F177" s="190" t="s">
        <v>185</v>
      </c>
      <c r="G177" s="20"/>
      <c r="H177" s="20"/>
      <c r="I177" s="191"/>
      <c r="J177" s="20"/>
      <c r="K177" s="20"/>
      <c r="L177" s="23"/>
      <c r="M177" s="192"/>
      <c r="N177" s="193"/>
      <c r="O177" s="58"/>
      <c r="P177" s="58"/>
      <c r="Q177" s="58"/>
      <c r="R177" s="58"/>
      <c r="S177" s="58"/>
      <c r="T177" s="59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T177" s="2" t="s">
        <v>121</v>
      </c>
      <c r="AU177" s="2" t="s">
        <v>82</v>
      </c>
    </row>
    <row r="178" spans="1:65" s="24" customFormat="1" ht="16.5" customHeight="1">
      <c r="A178" s="18"/>
      <c r="B178" s="19"/>
      <c r="C178" s="174" t="s">
        <v>148</v>
      </c>
      <c r="D178" s="174" t="s">
        <v>118</v>
      </c>
      <c r="E178" s="175" t="s">
        <v>187</v>
      </c>
      <c r="F178" s="176" t="s">
        <v>188</v>
      </c>
      <c r="G178" s="177" t="s">
        <v>135</v>
      </c>
      <c r="H178" s="178">
        <v>108</v>
      </c>
      <c r="I178" s="179"/>
      <c r="J178" s="180">
        <f>ROUND(I178*H178,2)</f>
        <v>0</v>
      </c>
      <c r="K178" s="181"/>
      <c r="L178" s="182"/>
      <c r="M178" s="183" t="s">
        <v>1</v>
      </c>
      <c r="N178" s="184" t="s">
        <v>39</v>
      </c>
      <c r="O178" s="58"/>
      <c r="P178" s="185">
        <f>O178*H178</f>
        <v>0</v>
      </c>
      <c r="Q178" s="185">
        <v>0</v>
      </c>
      <c r="R178" s="185">
        <f>Q178*H178</f>
        <v>0</v>
      </c>
      <c r="S178" s="185">
        <v>0</v>
      </c>
      <c r="T178" s="186">
        <f>S178*H178</f>
        <v>0</v>
      </c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R178" s="187" t="s">
        <v>128</v>
      </c>
      <c r="AT178" s="187" t="s">
        <v>118</v>
      </c>
      <c r="AU178" s="187" t="s">
        <v>82</v>
      </c>
      <c r="AY178" s="2" t="s">
        <v>117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2" t="s">
        <v>82</v>
      </c>
      <c r="BK178" s="188">
        <f>ROUND(I178*H178,2)</f>
        <v>0</v>
      </c>
      <c r="BL178" s="2" t="s">
        <v>123</v>
      </c>
      <c r="BM178" s="187" t="s">
        <v>250</v>
      </c>
    </row>
    <row r="179" spans="1:65" s="24" customFormat="1">
      <c r="A179" s="18"/>
      <c r="B179" s="19"/>
      <c r="C179" s="20"/>
      <c r="D179" s="189" t="s">
        <v>121</v>
      </c>
      <c r="E179" s="20"/>
      <c r="F179" s="190" t="s">
        <v>188</v>
      </c>
      <c r="G179" s="20"/>
      <c r="H179" s="20"/>
      <c r="I179" s="191"/>
      <c r="J179" s="20"/>
      <c r="K179" s="20"/>
      <c r="L179" s="23"/>
      <c r="M179" s="192"/>
      <c r="N179" s="193"/>
      <c r="O179" s="58"/>
      <c r="P179" s="58"/>
      <c r="Q179" s="58"/>
      <c r="R179" s="58"/>
      <c r="S179" s="58"/>
      <c r="T179" s="59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T179" s="2" t="s">
        <v>121</v>
      </c>
      <c r="AU179" s="2" t="s">
        <v>82</v>
      </c>
    </row>
    <row r="180" spans="1:65" s="24" customFormat="1" ht="16.5" customHeight="1">
      <c r="A180" s="18"/>
      <c r="B180" s="19"/>
      <c r="C180" s="174" t="s">
        <v>149</v>
      </c>
      <c r="D180" s="174" t="s">
        <v>118</v>
      </c>
      <c r="E180" s="175" t="s">
        <v>205</v>
      </c>
      <c r="F180" s="176" t="s">
        <v>206</v>
      </c>
      <c r="G180" s="177" t="s">
        <v>135</v>
      </c>
      <c r="H180" s="178">
        <v>4</v>
      </c>
      <c r="I180" s="179"/>
      <c r="J180" s="180">
        <f>ROUND(I180*H180,2)</f>
        <v>0</v>
      </c>
      <c r="K180" s="181"/>
      <c r="L180" s="182"/>
      <c r="M180" s="183" t="s">
        <v>1</v>
      </c>
      <c r="N180" s="184" t="s">
        <v>39</v>
      </c>
      <c r="O180" s="58"/>
      <c r="P180" s="185">
        <f>O180*H180</f>
        <v>0</v>
      </c>
      <c r="Q180" s="185">
        <v>0</v>
      </c>
      <c r="R180" s="185">
        <f>Q180*H180</f>
        <v>0</v>
      </c>
      <c r="S180" s="185">
        <v>0</v>
      </c>
      <c r="T180" s="186">
        <f>S180*H180</f>
        <v>0</v>
      </c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R180" s="187" t="s">
        <v>128</v>
      </c>
      <c r="AT180" s="187" t="s">
        <v>118</v>
      </c>
      <c r="AU180" s="187" t="s">
        <v>82</v>
      </c>
      <c r="AY180" s="2" t="s">
        <v>117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2" t="s">
        <v>82</v>
      </c>
      <c r="BK180" s="188">
        <f>ROUND(I180*H180,2)</f>
        <v>0</v>
      </c>
      <c r="BL180" s="2" t="s">
        <v>123</v>
      </c>
      <c r="BM180" s="187" t="s">
        <v>251</v>
      </c>
    </row>
    <row r="181" spans="1:65" s="24" customFormat="1">
      <c r="A181" s="18"/>
      <c r="B181" s="19"/>
      <c r="C181" s="20"/>
      <c r="D181" s="189" t="s">
        <v>121</v>
      </c>
      <c r="E181" s="20"/>
      <c r="F181" s="190" t="s">
        <v>206</v>
      </c>
      <c r="G181" s="20"/>
      <c r="H181" s="20"/>
      <c r="I181" s="191"/>
      <c r="J181" s="20"/>
      <c r="K181" s="20"/>
      <c r="L181" s="23"/>
      <c r="M181" s="192"/>
      <c r="N181" s="193"/>
      <c r="O181" s="58"/>
      <c r="P181" s="58"/>
      <c r="Q181" s="58"/>
      <c r="R181" s="58"/>
      <c r="S181" s="58"/>
      <c r="T181" s="59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T181" s="2" t="s">
        <v>121</v>
      </c>
      <c r="AU181" s="2" t="s">
        <v>82</v>
      </c>
    </row>
    <row r="182" spans="1:65" s="24" customFormat="1" ht="16.5" customHeight="1">
      <c r="A182" s="18"/>
      <c r="B182" s="19"/>
      <c r="C182" s="174" t="s">
        <v>150</v>
      </c>
      <c r="D182" s="174" t="s">
        <v>118</v>
      </c>
      <c r="E182" s="175" t="s">
        <v>252</v>
      </c>
      <c r="F182" s="176" t="s">
        <v>253</v>
      </c>
      <c r="G182" s="177" t="s">
        <v>135</v>
      </c>
      <c r="H182" s="178">
        <v>4</v>
      </c>
      <c r="I182" s="179"/>
      <c r="J182" s="180">
        <f>ROUND(I182*H182,2)</f>
        <v>0</v>
      </c>
      <c r="K182" s="181"/>
      <c r="L182" s="182"/>
      <c r="M182" s="183" t="s">
        <v>1</v>
      </c>
      <c r="N182" s="184" t="s">
        <v>39</v>
      </c>
      <c r="O182" s="58"/>
      <c r="P182" s="185">
        <f>O182*H182</f>
        <v>0</v>
      </c>
      <c r="Q182" s="185">
        <v>0</v>
      </c>
      <c r="R182" s="185">
        <f>Q182*H182</f>
        <v>0</v>
      </c>
      <c r="S182" s="185">
        <v>0</v>
      </c>
      <c r="T182" s="186">
        <f>S182*H182</f>
        <v>0</v>
      </c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R182" s="187" t="s">
        <v>128</v>
      </c>
      <c r="AT182" s="187" t="s">
        <v>118</v>
      </c>
      <c r="AU182" s="187" t="s">
        <v>82</v>
      </c>
      <c r="AY182" s="2" t="s">
        <v>117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2" t="s">
        <v>82</v>
      </c>
      <c r="BK182" s="188">
        <f>ROUND(I182*H182,2)</f>
        <v>0</v>
      </c>
      <c r="BL182" s="2" t="s">
        <v>123</v>
      </c>
      <c r="BM182" s="187" t="s">
        <v>254</v>
      </c>
    </row>
    <row r="183" spans="1:65" s="24" customFormat="1">
      <c r="A183" s="18"/>
      <c r="B183" s="19"/>
      <c r="C183" s="20"/>
      <c r="D183" s="189" t="s">
        <v>121</v>
      </c>
      <c r="E183" s="20"/>
      <c r="F183" s="190" t="s">
        <v>253</v>
      </c>
      <c r="G183" s="20"/>
      <c r="H183" s="20"/>
      <c r="I183" s="191"/>
      <c r="J183" s="20"/>
      <c r="K183" s="20"/>
      <c r="L183" s="23"/>
      <c r="M183" s="192"/>
      <c r="N183" s="193"/>
      <c r="O183" s="58"/>
      <c r="P183" s="58"/>
      <c r="Q183" s="58"/>
      <c r="R183" s="58"/>
      <c r="S183" s="58"/>
      <c r="T183" s="59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T183" s="2" t="s">
        <v>121</v>
      </c>
      <c r="AU183" s="2" t="s">
        <v>82</v>
      </c>
    </row>
    <row r="184" spans="1:65" s="24" customFormat="1" ht="21.75" customHeight="1">
      <c r="A184" s="18"/>
      <c r="B184" s="19"/>
      <c r="C184" s="174" t="s">
        <v>119</v>
      </c>
      <c r="D184" s="174" t="s">
        <v>118</v>
      </c>
      <c r="E184" s="175" t="s">
        <v>255</v>
      </c>
      <c r="F184" s="176" t="s">
        <v>256</v>
      </c>
      <c r="G184" s="177" t="s">
        <v>135</v>
      </c>
      <c r="H184" s="178">
        <v>4</v>
      </c>
      <c r="I184" s="179"/>
      <c r="J184" s="180">
        <f>ROUND(I184*H184,2)</f>
        <v>0</v>
      </c>
      <c r="K184" s="181"/>
      <c r="L184" s="182"/>
      <c r="M184" s="183" t="s">
        <v>1</v>
      </c>
      <c r="N184" s="184" t="s">
        <v>39</v>
      </c>
      <c r="O184" s="58"/>
      <c r="P184" s="185">
        <f>O184*H184</f>
        <v>0</v>
      </c>
      <c r="Q184" s="185">
        <v>0</v>
      </c>
      <c r="R184" s="185">
        <f>Q184*H184</f>
        <v>0</v>
      </c>
      <c r="S184" s="185">
        <v>0</v>
      </c>
      <c r="T184" s="186">
        <f>S184*H184</f>
        <v>0</v>
      </c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R184" s="187" t="s">
        <v>128</v>
      </c>
      <c r="AT184" s="187" t="s">
        <v>118</v>
      </c>
      <c r="AU184" s="187" t="s">
        <v>82</v>
      </c>
      <c r="AY184" s="2" t="s">
        <v>117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2" t="s">
        <v>82</v>
      </c>
      <c r="BK184" s="188">
        <f>ROUND(I184*H184,2)</f>
        <v>0</v>
      </c>
      <c r="BL184" s="2" t="s">
        <v>123</v>
      </c>
      <c r="BM184" s="187" t="s">
        <v>257</v>
      </c>
    </row>
    <row r="185" spans="1:65" s="24" customFormat="1">
      <c r="A185" s="18"/>
      <c r="B185" s="19"/>
      <c r="C185" s="20"/>
      <c r="D185" s="189" t="s">
        <v>121</v>
      </c>
      <c r="E185" s="20"/>
      <c r="F185" s="190" t="s">
        <v>256</v>
      </c>
      <c r="G185" s="20"/>
      <c r="H185" s="20"/>
      <c r="I185" s="191"/>
      <c r="J185" s="20"/>
      <c r="K185" s="20"/>
      <c r="L185" s="23"/>
      <c r="M185" s="192"/>
      <c r="N185" s="193"/>
      <c r="O185" s="58"/>
      <c r="P185" s="58"/>
      <c r="Q185" s="58"/>
      <c r="R185" s="58"/>
      <c r="S185" s="58"/>
      <c r="T185" s="59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T185" s="2" t="s">
        <v>121</v>
      </c>
      <c r="AU185" s="2" t="s">
        <v>82</v>
      </c>
    </row>
    <row r="186" spans="1:65" s="24" customFormat="1" ht="16.5" customHeight="1">
      <c r="A186" s="18"/>
      <c r="B186" s="19"/>
      <c r="C186" s="174" t="s">
        <v>151</v>
      </c>
      <c r="D186" s="174" t="s">
        <v>118</v>
      </c>
      <c r="E186" s="175" t="s">
        <v>258</v>
      </c>
      <c r="F186" s="176" t="s">
        <v>259</v>
      </c>
      <c r="G186" s="177" t="s">
        <v>135</v>
      </c>
      <c r="H186" s="178">
        <v>4</v>
      </c>
      <c r="I186" s="179"/>
      <c r="J186" s="180">
        <f>ROUND(I186*H186,2)</f>
        <v>0</v>
      </c>
      <c r="K186" s="181"/>
      <c r="L186" s="182"/>
      <c r="M186" s="183" t="s">
        <v>1</v>
      </c>
      <c r="N186" s="184" t="s">
        <v>39</v>
      </c>
      <c r="O186" s="58"/>
      <c r="P186" s="185">
        <f>O186*H186</f>
        <v>0</v>
      </c>
      <c r="Q186" s="185">
        <v>0</v>
      </c>
      <c r="R186" s="185">
        <f>Q186*H186</f>
        <v>0</v>
      </c>
      <c r="S186" s="185">
        <v>0</v>
      </c>
      <c r="T186" s="186">
        <f>S186*H186</f>
        <v>0</v>
      </c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R186" s="187" t="s">
        <v>128</v>
      </c>
      <c r="AT186" s="187" t="s">
        <v>118</v>
      </c>
      <c r="AU186" s="187" t="s">
        <v>82</v>
      </c>
      <c r="AY186" s="2" t="s">
        <v>117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2" t="s">
        <v>82</v>
      </c>
      <c r="BK186" s="188">
        <f>ROUND(I186*H186,2)</f>
        <v>0</v>
      </c>
      <c r="BL186" s="2" t="s">
        <v>123</v>
      </c>
      <c r="BM186" s="187" t="s">
        <v>260</v>
      </c>
    </row>
    <row r="187" spans="1:65" s="24" customFormat="1">
      <c r="A187" s="18"/>
      <c r="B187" s="19"/>
      <c r="C187" s="20"/>
      <c r="D187" s="189" t="s">
        <v>121</v>
      </c>
      <c r="E187" s="20"/>
      <c r="F187" s="190" t="s">
        <v>259</v>
      </c>
      <c r="G187" s="20"/>
      <c r="H187" s="20"/>
      <c r="I187" s="191"/>
      <c r="J187" s="20"/>
      <c r="K187" s="20"/>
      <c r="L187" s="23"/>
      <c r="M187" s="192"/>
      <c r="N187" s="193"/>
      <c r="O187" s="58"/>
      <c r="P187" s="58"/>
      <c r="Q187" s="58"/>
      <c r="R187" s="58"/>
      <c r="S187" s="58"/>
      <c r="T187" s="59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T187" s="2" t="s">
        <v>121</v>
      </c>
      <c r="AU187" s="2" t="s">
        <v>82</v>
      </c>
    </row>
    <row r="188" spans="1:65" s="24" customFormat="1" ht="21.75" customHeight="1">
      <c r="A188" s="18"/>
      <c r="B188" s="19"/>
      <c r="C188" s="174" t="s">
        <v>153</v>
      </c>
      <c r="D188" s="174" t="s">
        <v>118</v>
      </c>
      <c r="E188" s="175" t="s">
        <v>261</v>
      </c>
      <c r="F188" s="176" t="s">
        <v>262</v>
      </c>
      <c r="G188" s="177" t="s">
        <v>135</v>
      </c>
      <c r="H188" s="178">
        <v>4</v>
      </c>
      <c r="I188" s="179"/>
      <c r="J188" s="180">
        <f>ROUND(I188*H188,2)</f>
        <v>0</v>
      </c>
      <c r="K188" s="181"/>
      <c r="L188" s="182"/>
      <c r="M188" s="183" t="s">
        <v>1</v>
      </c>
      <c r="N188" s="184" t="s">
        <v>39</v>
      </c>
      <c r="O188" s="58"/>
      <c r="P188" s="185">
        <f>O188*H188</f>
        <v>0</v>
      </c>
      <c r="Q188" s="185">
        <v>0</v>
      </c>
      <c r="R188" s="185">
        <f>Q188*H188</f>
        <v>0</v>
      </c>
      <c r="S188" s="185">
        <v>0</v>
      </c>
      <c r="T188" s="186">
        <f>S188*H188</f>
        <v>0</v>
      </c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R188" s="187" t="s">
        <v>128</v>
      </c>
      <c r="AT188" s="187" t="s">
        <v>118</v>
      </c>
      <c r="AU188" s="187" t="s">
        <v>82</v>
      </c>
      <c r="AY188" s="2" t="s">
        <v>117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2" t="s">
        <v>82</v>
      </c>
      <c r="BK188" s="188">
        <f>ROUND(I188*H188,2)</f>
        <v>0</v>
      </c>
      <c r="BL188" s="2" t="s">
        <v>123</v>
      </c>
      <c r="BM188" s="187" t="s">
        <v>263</v>
      </c>
    </row>
    <row r="189" spans="1:65" s="24" customFormat="1">
      <c r="A189" s="18"/>
      <c r="B189" s="19"/>
      <c r="C189" s="20"/>
      <c r="D189" s="189" t="s">
        <v>121</v>
      </c>
      <c r="E189" s="20"/>
      <c r="F189" s="190" t="s">
        <v>262</v>
      </c>
      <c r="G189" s="20"/>
      <c r="H189" s="20"/>
      <c r="I189" s="191"/>
      <c r="J189" s="20"/>
      <c r="K189" s="20"/>
      <c r="L189" s="23"/>
      <c r="M189" s="192"/>
      <c r="N189" s="193"/>
      <c r="O189" s="58"/>
      <c r="P189" s="58"/>
      <c r="Q189" s="58"/>
      <c r="R189" s="58"/>
      <c r="S189" s="58"/>
      <c r="T189" s="59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T189" s="2" t="s">
        <v>121</v>
      </c>
      <c r="AU189" s="2" t="s">
        <v>82</v>
      </c>
    </row>
    <row r="190" spans="1:65" s="24" customFormat="1" ht="24.2" customHeight="1">
      <c r="A190" s="18"/>
      <c r="B190" s="19"/>
      <c r="C190" s="174" t="s">
        <v>154</v>
      </c>
      <c r="D190" s="174" t="s">
        <v>118</v>
      </c>
      <c r="E190" s="175" t="s">
        <v>264</v>
      </c>
      <c r="F190" s="176" t="s">
        <v>265</v>
      </c>
      <c r="G190" s="177" t="s">
        <v>135</v>
      </c>
      <c r="H190" s="178">
        <v>1</v>
      </c>
      <c r="I190" s="179"/>
      <c r="J190" s="180">
        <f>ROUND(I190*H190,2)</f>
        <v>0</v>
      </c>
      <c r="K190" s="181"/>
      <c r="L190" s="182"/>
      <c r="M190" s="183" t="s">
        <v>1</v>
      </c>
      <c r="N190" s="184" t="s">
        <v>39</v>
      </c>
      <c r="O190" s="58"/>
      <c r="P190" s="185">
        <f>O190*H190</f>
        <v>0</v>
      </c>
      <c r="Q190" s="185">
        <v>0</v>
      </c>
      <c r="R190" s="185">
        <f>Q190*H190</f>
        <v>0</v>
      </c>
      <c r="S190" s="185">
        <v>0</v>
      </c>
      <c r="T190" s="186">
        <f>S190*H190</f>
        <v>0</v>
      </c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R190" s="187" t="s">
        <v>128</v>
      </c>
      <c r="AT190" s="187" t="s">
        <v>118</v>
      </c>
      <c r="AU190" s="187" t="s">
        <v>82</v>
      </c>
      <c r="AY190" s="2" t="s">
        <v>117</v>
      </c>
      <c r="BE190" s="188">
        <f>IF(N190="základní",J190,0)</f>
        <v>0</v>
      </c>
      <c r="BF190" s="188">
        <f>IF(N190="snížená",J190,0)</f>
        <v>0</v>
      </c>
      <c r="BG190" s="188">
        <f>IF(N190="zákl. přenesená",J190,0)</f>
        <v>0</v>
      </c>
      <c r="BH190" s="188">
        <f>IF(N190="sníž. přenesená",J190,0)</f>
        <v>0</v>
      </c>
      <c r="BI190" s="188">
        <f>IF(N190="nulová",J190,0)</f>
        <v>0</v>
      </c>
      <c r="BJ190" s="2" t="s">
        <v>82</v>
      </c>
      <c r="BK190" s="188">
        <f>ROUND(I190*H190,2)</f>
        <v>0</v>
      </c>
      <c r="BL190" s="2" t="s">
        <v>123</v>
      </c>
      <c r="BM190" s="187" t="s">
        <v>266</v>
      </c>
    </row>
    <row r="191" spans="1:65" s="24" customFormat="1">
      <c r="A191" s="18"/>
      <c r="B191" s="19"/>
      <c r="C191" s="20"/>
      <c r="D191" s="189" t="s">
        <v>121</v>
      </c>
      <c r="E191" s="20"/>
      <c r="F191" s="190" t="s">
        <v>265</v>
      </c>
      <c r="G191" s="20"/>
      <c r="H191" s="20"/>
      <c r="I191" s="191"/>
      <c r="J191" s="20"/>
      <c r="K191" s="20"/>
      <c r="L191" s="23"/>
      <c r="M191" s="192"/>
      <c r="N191" s="193"/>
      <c r="O191" s="58"/>
      <c r="P191" s="58"/>
      <c r="Q191" s="58"/>
      <c r="R191" s="58"/>
      <c r="S191" s="58"/>
      <c r="T191" s="59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T191" s="2" t="s">
        <v>121</v>
      </c>
      <c r="AU191" s="2" t="s">
        <v>82</v>
      </c>
    </row>
    <row r="192" spans="1:65" s="24" customFormat="1" ht="16.5" customHeight="1">
      <c r="A192" s="18"/>
      <c r="B192" s="19"/>
      <c r="C192" s="174" t="s">
        <v>155</v>
      </c>
      <c r="D192" s="174" t="s">
        <v>118</v>
      </c>
      <c r="E192" s="175" t="s">
        <v>267</v>
      </c>
      <c r="F192" s="176" t="s">
        <v>268</v>
      </c>
      <c r="G192" s="177" t="s">
        <v>135</v>
      </c>
      <c r="H192" s="178">
        <v>1</v>
      </c>
      <c r="I192" s="179"/>
      <c r="J192" s="180">
        <f>ROUND(I192*H192,2)</f>
        <v>0</v>
      </c>
      <c r="K192" s="181"/>
      <c r="L192" s="182"/>
      <c r="M192" s="183" t="s">
        <v>1</v>
      </c>
      <c r="N192" s="184" t="s">
        <v>39</v>
      </c>
      <c r="O192" s="58"/>
      <c r="P192" s="185">
        <f>O192*H192</f>
        <v>0</v>
      </c>
      <c r="Q192" s="185">
        <v>0</v>
      </c>
      <c r="R192" s="185">
        <f>Q192*H192</f>
        <v>0</v>
      </c>
      <c r="S192" s="185">
        <v>0</v>
      </c>
      <c r="T192" s="186">
        <f>S192*H192</f>
        <v>0</v>
      </c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R192" s="187" t="s">
        <v>128</v>
      </c>
      <c r="AT192" s="187" t="s">
        <v>118</v>
      </c>
      <c r="AU192" s="187" t="s">
        <v>82</v>
      </c>
      <c r="AY192" s="2" t="s">
        <v>117</v>
      </c>
      <c r="BE192" s="188">
        <f>IF(N192="základní",J192,0)</f>
        <v>0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2" t="s">
        <v>82</v>
      </c>
      <c r="BK192" s="188">
        <f>ROUND(I192*H192,2)</f>
        <v>0</v>
      </c>
      <c r="BL192" s="2" t="s">
        <v>123</v>
      </c>
      <c r="BM192" s="187" t="s">
        <v>269</v>
      </c>
    </row>
    <row r="193" spans="1:65" s="24" customFormat="1">
      <c r="A193" s="18"/>
      <c r="B193" s="19"/>
      <c r="C193" s="20"/>
      <c r="D193" s="189" t="s">
        <v>121</v>
      </c>
      <c r="E193" s="20"/>
      <c r="F193" s="190" t="s">
        <v>268</v>
      </c>
      <c r="G193" s="20"/>
      <c r="H193" s="20"/>
      <c r="I193" s="191"/>
      <c r="J193" s="20"/>
      <c r="K193" s="20"/>
      <c r="L193" s="23"/>
      <c r="M193" s="192"/>
      <c r="N193" s="193"/>
      <c r="O193" s="58"/>
      <c r="P193" s="58"/>
      <c r="Q193" s="58"/>
      <c r="R193" s="58"/>
      <c r="S193" s="58"/>
      <c r="T193" s="59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T193" s="2" t="s">
        <v>121</v>
      </c>
      <c r="AU193" s="2" t="s">
        <v>82</v>
      </c>
    </row>
    <row r="194" spans="1:65" s="24" customFormat="1" ht="16.5" customHeight="1">
      <c r="A194" s="18"/>
      <c r="B194" s="19"/>
      <c r="C194" s="174" t="s">
        <v>156</v>
      </c>
      <c r="D194" s="174" t="s">
        <v>118</v>
      </c>
      <c r="E194" s="175" t="s">
        <v>270</v>
      </c>
      <c r="F194" s="176" t="s">
        <v>271</v>
      </c>
      <c r="G194" s="177" t="s">
        <v>135</v>
      </c>
      <c r="H194" s="178">
        <v>2</v>
      </c>
      <c r="I194" s="179"/>
      <c r="J194" s="180">
        <f>ROUND(I194*H194,2)</f>
        <v>0</v>
      </c>
      <c r="K194" s="181"/>
      <c r="L194" s="182"/>
      <c r="M194" s="183" t="s">
        <v>1</v>
      </c>
      <c r="N194" s="184" t="s">
        <v>39</v>
      </c>
      <c r="O194" s="58"/>
      <c r="P194" s="185">
        <f>O194*H194</f>
        <v>0</v>
      </c>
      <c r="Q194" s="185">
        <v>0</v>
      </c>
      <c r="R194" s="185">
        <f>Q194*H194</f>
        <v>0</v>
      </c>
      <c r="S194" s="185">
        <v>0</v>
      </c>
      <c r="T194" s="186">
        <f>S194*H194</f>
        <v>0</v>
      </c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R194" s="187" t="s">
        <v>128</v>
      </c>
      <c r="AT194" s="187" t="s">
        <v>118</v>
      </c>
      <c r="AU194" s="187" t="s">
        <v>82</v>
      </c>
      <c r="AY194" s="2" t="s">
        <v>117</v>
      </c>
      <c r="BE194" s="188">
        <f>IF(N194="základní",J194,0)</f>
        <v>0</v>
      </c>
      <c r="BF194" s="188">
        <f>IF(N194="snížená",J194,0)</f>
        <v>0</v>
      </c>
      <c r="BG194" s="188">
        <f>IF(N194="zákl. přenesená",J194,0)</f>
        <v>0</v>
      </c>
      <c r="BH194" s="188">
        <f>IF(N194="sníž. přenesená",J194,0)</f>
        <v>0</v>
      </c>
      <c r="BI194" s="188">
        <f>IF(N194="nulová",J194,0)</f>
        <v>0</v>
      </c>
      <c r="BJ194" s="2" t="s">
        <v>82</v>
      </c>
      <c r="BK194" s="188">
        <f>ROUND(I194*H194,2)</f>
        <v>0</v>
      </c>
      <c r="BL194" s="2" t="s">
        <v>123</v>
      </c>
      <c r="BM194" s="187" t="s">
        <v>272</v>
      </c>
    </row>
    <row r="195" spans="1:65" s="24" customFormat="1">
      <c r="A195" s="18"/>
      <c r="B195" s="19"/>
      <c r="C195" s="20"/>
      <c r="D195" s="189" t="s">
        <v>121</v>
      </c>
      <c r="E195" s="20"/>
      <c r="F195" s="190" t="s">
        <v>271</v>
      </c>
      <c r="G195" s="20"/>
      <c r="H195" s="20"/>
      <c r="I195" s="191"/>
      <c r="J195" s="20"/>
      <c r="K195" s="20"/>
      <c r="L195" s="23"/>
      <c r="M195" s="192"/>
      <c r="N195" s="193"/>
      <c r="O195" s="58"/>
      <c r="P195" s="58"/>
      <c r="Q195" s="58"/>
      <c r="R195" s="58"/>
      <c r="S195" s="58"/>
      <c r="T195" s="59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T195" s="2" t="s">
        <v>121</v>
      </c>
      <c r="AU195" s="2" t="s">
        <v>82</v>
      </c>
    </row>
    <row r="196" spans="1:65" s="24" customFormat="1" ht="16.5" customHeight="1">
      <c r="A196" s="18"/>
      <c r="B196" s="19"/>
      <c r="C196" s="174" t="s">
        <v>157</v>
      </c>
      <c r="D196" s="174" t="s">
        <v>118</v>
      </c>
      <c r="E196" s="175" t="s">
        <v>273</v>
      </c>
      <c r="F196" s="176" t="s">
        <v>274</v>
      </c>
      <c r="G196" s="177" t="s">
        <v>135</v>
      </c>
      <c r="H196" s="178">
        <v>2</v>
      </c>
      <c r="I196" s="179"/>
      <c r="J196" s="180">
        <f>ROUND(I196*H196,2)</f>
        <v>0</v>
      </c>
      <c r="K196" s="181"/>
      <c r="L196" s="182"/>
      <c r="M196" s="183" t="s">
        <v>1</v>
      </c>
      <c r="N196" s="184" t="s">
        <v>39</v>
      </c>
      <c r="O196" s="58"/>
      <c r="P196" s="185">
        <f>O196*H196</f>
        <v>0</v>
      </c>
      <c r="Q196" s="185">
        <v>0</v>
      </c>
      <c r="R196" s="185">
        <f>Q196*H196</f>
        <v>0</v>
      </c>
      <c r="S196" s="185">
        <v>0</v>
      </c>
      <c r="T196" s="186">
        <f>S196*H196</f>
        <v>0</v>
      </c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R196" s="187" t="s">
        <v>128</v>
      </c>
      <c r="AT196" s="187" t="s">
        <v>118</v>
      </c>
      <c r="AU196" s="187" t="s">
        <v>82</v>
      </c>
      <c r="AY196" s="2" t="s">
        <v>117</v>
      </c>
      <c r="BE196" s="188">
        <f>IF(N196="základní",J196,0)</f>
        <v>0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2" t="s">
        <v>82</v>
      </c>
      <c r="BK196" s="188">
        <f>ROUND(I196*H196,2)</f>
        <v>0</v>
      </c>
      <c r="BL196" s="2" t="s">
        <v>123</v>
      </c>
      <c r="BM196" s="187" t="s">
        <v>275</v>
      </c>
    </row>
    <row r="197" spans="1:65" s="24" customFormat="1">
      <c r="A197" s="18"/>
      <c r="B197" s="19"/>
      <c r="C197" s="20"/>
      <c r="D197" s="189" t="s">
        <v>121</v>
      </c>
      <c r="E197" s="20"/>
      <c r="F197" s="190" t="s">
        <v>274</v>
      </c>
      <c r="G197" s="20"/>
      <c r="H197" s="20"/>
      <c r="I197" s="191"/>
      <c r="J197" s="20"/>
      <c r="K197" s="20"/>
      <c r="L197" s="23"/>
      <c r="M197" s="192"/>
      <c r="N197" s="193"/>
      <c r="O197" s="58"/>
      <c r="P197" s="58"/>
      <c r="Q197" s="58"/>
      <c r="R197" s="58"/>
      <c r="S197" s="58"/>
      <c r="T197" s="59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T197" s="2" t="s">
        <v>121</v>
      </c>
      <c r="AU197" s="2" t="s">
        <v>82</v>
      </c>
    </row>
    <row r="198" spans="1:65" s="24" customFormat="1" ht="16.5" customHeight="1">
      <c r="A198" s="18"/>
      <c r="B198" s="19"/>
      <c r="C198" s="174" t="s">
        <v>158</v>
      </c>
      <c r="D198" s="174" t="s">
        <v>118</v>
      </c>
      <c r="E198" s="175" t="s">
        <v>276</v>
      </c>
      <c r="F198" s="176" t="s">
        <v>277</v>
      </c>
      <c r="G198" s="177" t="s">
        <v>135</v>
      </c>
      <c r="H198" s="178">
        <v>2</v>
      </c>
      <c r="I198" s="179"/>
      <c r="J198" s="180">
        <f>ROUND(I198*H198,2)</f>
        <v>0</v>
      </c>
      <c r="K198" s="181"/>
      <c r="L198" s="182"/>
      <c r="M198" s="183" t="s">
        <v>1</v>
      </c>
      <c r="N198" s="184" t="s">
        <v>39</v>
      </c>
      <c r="O198" s="58"/>
      <c r="P198" s="185">
        <f>O198*H198</f>
        <v>0</v>
      </c>
      <c r="Q198" s="185">
        <v>0</v>
      </c>
      <c r="R198" s="185">
        <f>Q198*H198</f>
        <v>0</v>
      </c>
      <c r="S198" s="185">
        <v>0</v>
      </c>
      <c r="T198" s="186">
        <f>S198*H198</f>
        <v>0</v>
      </c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R198" s="187" t="s">
        <v>128</v>
      </c>
      <c r="AT198" s="187" t="s">
        <v>118</v>
      </c>
      <c r="AU198" s="187" t="s">
        <v>82</v>
      </c>
      <c r="AY198" s="2" t="s">
        <v>117</v>
      </c>
      <c r="BE198" s="188">
        <f>IF(N198="základní",J198,0)</f>
        <v>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2" t="s">
        <v>82</v>
      </c>
      <c r="BK198" s="188">
        <f>ROUND(I198*H198,2)</f>
        <v>0</v>
      </c>
      <c r="BL198" s="2" t="s">
        <v>123</v>
      </c>
      <c r="BM198" s="187" t="s">
        <v>278</v>
      </c>
    </row>
    <row r="199" spans="1:65" s="24" customFormat="1">
      <c r="A199" s="18"/>
      <c r="B199" s="19"/>
      <c r="C199" s="20"/>
      <c r="D199" s="189" t="s">
        <v>121</v>
      </c>
      <c r="E199" s="20"/>
      <c r="F199" s="190" t="s">
        <v>277</v>
      </c>
      <c r="G199" s="20"/>
      <c r="H199" s="20"/>
      <c r="I199" s="191"/>
      <c r="J199" s="20"/>
      <c r="K199" s="20"/>
      <c r="L199" s="23"/>
      <c r="M199" s="192"/>
      <c r="N199" s="193"/>
      <c r="O199" s="58"/>
      <c r="P199" s="58"/>
      <c r="Q199" s="58"/>
      <c r="R199" s="58"/>
      <c r="S199" s="58"/>
      <c r="T199" s="59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T199" s="2" t="s">
        <v>121</v>
      </c>
      <c r="AU199" s="2" t="s">
        <v>82</v>
      </c>
    </row>
    <row r="200" spans="1:65" s="24" customFormat="1" ht="24.2" customHeight="1">
      <c r="A200" s="18"/>
      <c r="B200" s="19"/>
      <c r="C200" s="174" t="s">
        <v>159</v>
      </c>
      <c r="D200" s="174" t="s">
        <v>118</v>
      </c>
      <c r="E200" s="175" t="s">
        <v>279</v>
      </c>
      <c r="F200" s="176" t="s">
        <v>280</v>
      </c>
      <c r="G200" s="177" t="s">
        <v>135</v>
      </c>
      <c r="H200" s="178">
        <v>1</v>
      </c>
      <c r="I200" s="179"/>
      <c r="J200" s="180">
        <f>ROUND(I200*H200,2)</f>
        <v>0</v>
      </c>
      <c r="K200" s="181"/>
      <c r="L200" s="182"/>
      <c r="M200" s="183" t="s">
        <v>1</v>
      </c>
      <c r="N200" s="184" t="s">
        <v>39</v>
      </c>
      <c r="O200" s="58"/>
      <c r="P200" s="185">
        <f>O200*H200</f>
        <v>0</v>
      </c>
      <c r="Q200" s="185">
        <v>0</v>
      </c>
      <c r="R200" s="185">
        <f>Q200*H200</f>
        <v>0</v>
      </c>
      <c r="S200" s="185">
        <v>0</v>
      </c>
      <c r="T200" s="186">
        <f>S200*H200</f>
        <v>0</v>
      </c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R200" s="187" t="s">
        <v>128</v>
      </c>
      <c r="AT200" s="187" t="s">
        <v>118</v>
      </c>
      <c r="AU200" s="187" t="s">
        <v>82</v>
      </c>
      <c r="AY200" s="2" t="s">
        <v>117</v>
      </c>
      <c r="BE200" s="188">
        <f>IF(N200="základní",J200,0)</f>
        <v>0</v>
      </c>
      <c r="BF200" s="188">
        <f>IF(N200="snížená",J200,0)</f>
        <v>0</v>
      </c>
      <c r="BG200" s="188">
        <f>IF(N200="zákl. přenesená",J200,0)</f>
        <v>0</v>
      </c>
      <c r="BH200" s="188">
        <f>IF(N200="sníž. přenesená",J200,0)</f>
        <v>0</v>
      </c>
      <c r="BI200" s="188">
        <f>IF(N200="nulová",J200,0)</f>
        <v>0</v>
      </c>
      <c r="BJ200" s="2" t="s">
        <v>82</v>
      </c>
      <c r="BK200" s="188">
        <f>ROUND(I200*H200,2)</f>
        <v>0</v>
      </c>
      <c r="BL200" s="2" t="s">
        <v>123</v>
      </c>
      <c r="BM200" s="187" t="s">
        <v>281</v>
      </c>
    </row>
    <row r="201" spans="1:65" s="24" customFormat="1">
      <c r="A201" s="18"/>
      <c r="B201" s="19"/>
      <c r="C201" s="20"/>
      <c r="D201" s="189" t="s">
        <v>121</v>
      </c>
      <c r="E201" s="20"/>
      <c r="F201" s="190" t="s">
        <v>280</v>
      </c>
      <c r="G201" s="20"/>
      <c r="H201" s="20"/>
      <c r="I201" s="191"/>
      <c r="J201" s="20"/>
      <c r="K201" s="20"/>
      <c r="L201" s="23"/>
      <c r="M201" s="192"/>
      <c r="N201" s="193"/>
      <c r="O201" s="58"/>
      <c r="P201" s="58"/>
      <c r="Q201" s="58"/>
      <c r="R201" s="58"/>
      <c r="S201" s="58"/>
      <c r="T201" s="59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T201" s="2" t="s">
        <v>121</v>
      </c>
      <c r="AU201" s="2" t="s">
        <v>82</v>
      </c>
    </row>
    <row r="202" spans="1:65" s="24" customFormat="1" ht="16.5" customHeight="1">
      <c r="A202" s="18"/>
      <c r="B202" s="19"/>
      <c r="C202" s="174" t="s">
        <v>160</v>
      </c>
      <c r="D202" s="174" t="s">
        <v>118</v>
      </c>
      <c r="E202" s="175" t="s">
        <v>282</v>
      </c>
      <c r="F202" s="176" t="s">
        <v>283</v>
      </c>
      <c r="G202" s="177" t="s">
        <v>135</v>
      </c>
      <c r="H202" s="178">
        <v>1</v>
      </c>
      <c r="I202" s="179"/>
      <c r="J202" s="180">
        <f>ROUND(I202*H202,2)</f>
        <v>0</v>
      </c>
      <c r="K202" s="181"/>
      <c r="L202" s="182"/>
      <c r="M202" s="183" t="s">
        <v>1</v>
      </c>
      <c r="N202" s="184" t="s">
        <v>39</v>
      </c>
      <c r="O202" s="58"/>
      <c r="P202" s="185">
        <f>O202*H202</f>
        <v>0</v>
      </c>
      <c r="Q202" s="185">
        <v>0</v>
      </c>
      <c r="R202" s="185">
        <f>Q202*H202</f>
        <v>0</v>
      </c>
      <c r="S202" s="185">
        <v>0</v>
      </c>
      <c r="T202" s="186">
        <f>S202*H202</f>
        <v>0</v>
      </c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R202" s="187" t="s">
        <v>128</v>
      </c>
      <c r="AT202" s="187" t="s">
        <v>118</v>
      </c>
      <c r="AU202" s="187" t="s">
        <v>82</v>
      </c>
      <c r="AY202" s="2" t="s">
        <v>117</v>
      </c>
      <c r="BE202" s="188">
        <f>IF(N202="základní",J202,0)</f>
        <v>0</v>
      </c>
      <c r="BF202" s="188">
        <f>IF(N202="snížená",J202,0)</f>
        <v>0</v>
      </c>
      <c r="BG202" s="188">
        <f>IF(N202="zákl. přenesená",J202,0)</f>
        <v>0</v>
      </c>
      <c r="BH202" s="188">
        <f>IF(N202="sníž. přenesená",J202,0)</f>
        <v>0</v>
      </c>
      <c r="BI202" s="188">
        <f>IF(N202="nulová",J202,0)</f>
        <v>0</v>
      </c>
      <c r="BJ202" s="2" t="s">
        <v>82</v>
      </c>
      <c r="BK202" s="188">
        <f>ROUND(I202*H202,2)</f>
        <v>0</v>
      </c>
      <c r="BL202" s="2" t="s">
        <v>123</v>
      </c>
      <c r="BM202" s="187" t="s">
        <v>284</v>
      </c>
    </row>
    <row r="203" spans="1:65" s="24" customFormat="1">
      <c r="A203" s="18"/>
      <c r="B203" s="19"/>
      <c r="C203" s="20"/>
      <c r="D203" s="189" t="s">
        <v>121</v>
      </c>
      <c r="E203" s="20"/>
      <c r="F203" s="190" t="s">
        <v>283</v>
      </c>
      <c r="G203" s="20"/>
      <c r="H203" s="20"/>
      <c r="I203" s="191"/>
      <c r="J203" s="20"/>
      <c r="K203" s="20"/>
      <c r="L203" s="23"/>
      <c r="M203" s="192"/>
      <c r="N203" s="193"/>
      <c r="O203" s="58"/>
      <c r="P203" s="58"/>
      <c r="Q203" s="58"/>
      <c r="R203" s="58"/>
      <c r="S203" s="58"/>
      <c r="T203" s="59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T203" s="2" t="s">
        <v>121</v>
      </c>
      <c r="AU203" s="2" t="s">
        <v>82</v>
      </c>
    </row>
    <row r="204" spans="1:65" s="159" customFormat="1" ht="25.9" customHeight="1">
      <c r="B204" s="160"/>
      <c r="C204" s="161"/>
      <c r="D204" s="162" t="s">
        <v>73</v>
      </c>
      <c r="E204" s="163" t="s">
        <v>285</v>
      </c>
      <c r="F204" s="163" t="s">
        <v>152</v>
      </c>
      <c r="G204" s="161"/>
      <c r="H204" s="161"/>
      <c r="I204" s="164"/>
      <c r="J204" s="165">
        <f>BK204</f>
        <v>0</v>
      </c>
      <c r="K204" s="161"/>
      <c r="L204" s="166"/>
      <c r="M204" s="167"/>
      <c r="N204" s="168"/>
      <c r="O204" s="168"/>
      <c r="P204" s="169">
        <f>SUM(P205:P208)</f>
        <v>0</v>
      </c>
      <c r="Q204" s="168"/>
      <c r="R204" s="169">
        <f>SUM(R205:R208)</f>
        <v>0</v>
      </c>
      <c r="S204" s="168"/>
      <c r="T204" s="170">
        <f>SUM(T205:T208)</f>
        <v>0</v>
      </c>
      <c r="AR204" s="171" t="s">
        <v>82</v>
      </c>
      <c r="AT204" s="172" t="s">
        <v>73</v>
      </c>
      <c r="AU204" s="172" t="s">
        <v>74</v>
      </c>
      <c r="AY204" s="171" t="s">
        <v>117</v>
      </c>
      <c r="BK204" s="173">
        <f>SUM(BK205:BK208)</f>
        <v>0</v>
      </c>
    </row>
    <row r="205" spans="1:65" s="24" customFormat="1" ht="16.5" customHeight="1">
      <c r="A205" s="18"/>
      <c r="B205" s="19"/>
      <c r="C205" s="194" t="s">
        <v>161</v>
      </c>
      <c r="D205" s="194" t="s">
        <v>124</v>
      </c>
      <c r="E205" s="195" t="s">
        <v>286</v>
      </c>
      <c r="F205" s="196" t="s">
        <v>287</v>
      </c>
      <c r="G205" s="197" t="s">
        <v>137</v>
      </c>
      <c r="H205" s="198">
        <v>1</v>
      </c>
      <c r="I205" s="199"/>
      <c r="J205" s="200">
        <f>ROUND(I205*H205,2)</f>
        <v>0</v>
      </c>
      <c r="K205" s="201"/>
      <c r="L205" s="23"/>
      <c r="M205" s="202" t="s">
        <v>1</v>
      </c>
      <c r="N205" s="203" t="s">
        <v>39</v>
      </c>
      <c r="O205" s="58"/>
      <c r="P205" s="185">
        <f>O205*H205</f>
        <v>0</v>
      </c>
      <c r="Q205" s="185">
        <v>0</v>
      </c>
      <c r="R205" s="185">
        <f>Q205*H205</f>
        <v>0</v>
      </c>
      <c r="S205" s="185">
        <v>0</v>
      </c>
      <c r="T205" s="186">
        <f>S205*H205</f>
        <v>0</v>
      </c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R205" s="187" t="s">
        <v>123</v>
      </c>
      <c r="AT205" s="187" t="s">
        <v>124</v>
      </c>
      <c r="AU205" s="187" t="s">
        <v>82</v>
      </c>
      <c r="AY205" s="2" t="s">
        <v>117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2" t="s">
        <v>82</v>
      </c>
      <c r="BK205" s="188">
        <f>ROUND(I205*H205,2)</f>
        <v>0</v>
      </c>
      <c r="BL205" s="2" t="s">
        <v>123</v>
      </c>
      <c r="BM205" s="187" t="s">
        <v>288</v>
      </c>
    </row>
    <row r="206" spans="1:65" s="24" customFormat="1" ht="19.5">
      <c r="A206" s="18"/>
      <c r="B206" s="19"/>
      <c r="C206" s="20"/>
      <c r="D206" s="189" t="s">
        <v>121</v>
      </c>
      <c r="E206" s="20"/>
      <c r="F206" s="190" t="s">
        <v>289</v>
      </c>
      <c r="G206" s="20"/>
      <c r="H206" s="20"/>
      <c r="I206" s="191"/>
      <c r="J206" s="20"/>
      <c r="K206" s="20"/>
      <c r="L206" s="23"/>
      <c r="M206" s="192"/>
      <c r="N206" s="193"/>
      <c r="O206" s="58"/>
      <c r="P206" s="58"/>
      <c r="Q206" s="58"/>
      <c r="R206" s="58"/>
      <c r="S206" s="58"/>
      <c r="T206" s="59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T206" s="2" t="s">
        <v>121</v>
      </c>
      <c r="AU206" s="2" t="s">
        <v>82</v>
      </c>
    </row>
    <row r="207" spans="1:65" s="24" customFormat="1" ht="16.5" customHeight="1">
      <c r="A207" s="18"/>
      <c r="B207" s="19"/>
      <c r="C207" s="194" t="s">
        <v>162</v>
      </c>
      <c r="D207" s="194" t="s">
        <v>124</v>
      </c>
      <c r="E207" s="195" t="s">
        <v>290</v>
      </c>
      <c r="F207" s="196" t="s">
        <v>291</v>
      </c>
      <c r="G207" s="197" t="s">
        <v>137</v>
      </c>
      <c r="H207" s="198">
        <v>1</v>
      </c>
      <c r="I207" s="199"/>
      <c r="J207" s="200">
        <f>ROUND(I207*H207,2)</f>
        <v>0</v>
      </c>
      <c r="K207" s="201"/>
      <c r="L207" s="23"/>
      <c r="M207" s="202" t="s">
        <v>1</v>
      </c>
      <c r="N207" s="203" t="s">
        <v>39</v>
      </c>
      <c r="O207" s="58"/>
      <c r="P207" s="185">
        <f>O207*H207</f>
        <v>0</v>
      </c>
      <c r="Q207" s="185">
        <v>0</v>
      </c>
      <c r="R207" s="185">
        <f>Q207*H207</f>
        <v>0</v>
      </c>
      <c r="S207" s="185">
        <v>0</v>
      </c>
      <c r="T207" s="186">
        <f>S207*H207</f>
        <v>0</v>
      </c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R207" s="187" t="s">
        <v>123</v>
      </c>
      <c r="AT207" s="187" t="s">
        <v>124</v>
      </c>
      <c r="AU207" s="187" t="s">
        <v>82</v>
      </c>
      <c r="AY207" s="2" t="s">
        <v>117</v>
      </c>
      <c r="BE207" s="188">
        <f>IF(N207="základní",J207,0)</f>
        <v>0</v>
      </c>
      <c r="BF207" s="188">
        <f>IF(N207="snížená",J207,0)</f>
        <v>0</v>
      </c>
      <c r="BG207" s="188">
        <f>IF(N207="zákl. přenesená",J207,0)</f>
        <v>0</v>
      </c>
      <c r="BH207" s="188">
        <f>IF(N207="sníž. přenesená",J207,0)</f>
        <v>0</v>
      </c>
      <c r="BI207" s="188">
        <f>IF(N207="nulová",J207,0)</f>
        <v>0</v>
      </c>
      <c r="BJ207" s="2" t="s">
        <v>82</v>
      </c>
      <c r="BK207" s="188">
        <f>ROUND(I207*H207,2)</f>
        <v>0</v>
      </c>
      <c r="BL207" s="2" t="s">
        <v>123</v>
      </c>
      <c r="BM207" s="187" t="s">
        <v>292</v>
      </c>
    </row>
    <row r="208" spans="1:65" s="24" customFormat="1" ht="19.5">
      <c r="A208" s="18"/>
      <c r="B208" s="19"/>
      <c r="C208" s="20"/>
      <c r="D208" s="189" t="s">
        <v>121</v>
      </c>
      <c r="E208" s="20"/>
      <c r="F208" s="190" t="s">
        <v>293</v>
      </c>
      <c r="G208" s="20"/>
      <c r="H208" s="20"/>
      <c r="I208" s="191"/>
      <c r="J208" s="20"/>
      <c r="K208" s="20"/>
      <c r="L208" s="23"/>
      <c r="M208" s="205"/>
      <c r="N208" s="206"/>
      <c r="O208" s="204"/>
      <c r="P208" s="204"/>
      <c r="Q208" s="204"/>
      <c r="R208" s="204"/>
      <c r="S208" s="204"/>
      <c r="T208" s="207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T208" s="2" t="s">
        <v>121</v>
      </c>
      <c r="AU208" s="2" t="s">
        <v>82</v>
      </c>
    </row>
    <row r="209" spans="1:31" s="24" customFormat="1" ht="6.95" customHeight="1">
      <c r="A209" s="18"/>
      <c r="B209" s="40"/>
      <c r="C209" s="41"/>
      <c r="D209" s="41"/>
      <c r="E209" s="41"/>
      <c r="F209" s="41"/>
      <c r="G209" s="41"/>
      <c r="H209" s="41"/>
      <c r="I209" s="41"/>
      <c r="J209" s="41"/>
      <c r="K209" s="41"/>
      <c r="L209" s="23"/>
      <c r="M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</row>
  </sheetData>
  <autoFilter ref="C118:K20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Rekapitulace stavby</vt:lpstr>
      <vt:lpstr>D.1.4.3-1 - Vzduchotechnika</vt:lpstr>
      <vt:lpstr>'D.1.4.3-1 - Vzduchotechnika'!Názvy_tlače</vt:lpstr>
      <vt:lpstr>'Rekapitulace stavby'!Názvy_tlače</vt:lpstr>
      <vt:lpstr>'D.1.4.3-1 - Vzduchotechnika'!Oblasť_tlače</vt:lpstr>
      <vt:lpstr>'Rekapitulace stavby'!Oblasť_tlače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Kováč</cp:lastModifiedBy>
  <cp:lastPrinted>2022-02-12T08:24:25Z</cp:lastPrinted>
  <dcterms:created xsi:type="dcterms:W3CDTF">2022-02-11T16:15:03Z</dcterms:created>
  <dcterms:modified xsi:type="dcterms:W3CDTF">2022-02-20T21:15:57Z</dcterms:modified>
</cp:coreProperties>
</file>